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energiesh-my.sharepoint.com/personal/gabriel_wunderli_shpower_ch/Documents/Desktop/"/>
    </mc:Choice>
  </mc:AlternateContent>
  <xr:revisionPtr revIDLastSave="0" documentId="8_{A8822E7B-87B0-4FA7-94F8-5A237AD0CCBA}" xr6:coauthVersionLast="47" xr6:coauthVersionMax="47" xr10:uidLastSave="{00000000-0000-0000-0000-000000000000}"/>
  <bookViews>
    <workbookView xWindow="-120" yWindow="-120" windowWidth="29040" windowHeight="17520" xr2:uid="{00000000-000D-0000-FFFF-FFFF00000000}"/>
  </bookViews>
  <sheets>
    <sheet name="Planungsgrundlagen" sheetId="7" r:id="rId1"/>
    <sheet name="Berechnung Ψa " sheetId="15" r:id="rId2"/>
    <sheet name="Versickerung über Oberboden" sheetId="18" r:id="rId3"/>
    <sheet name="Oberirdische Vers. Kiesschicht" sheetId="16" r:id="rId4"/>
    <sheet name="Unterirdische Vers. Kiesschicht" sheetId="20" r:id="rId5"/>
    <sheet name="Retention"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10" l="1"/>
  <c r="B22" i="20" l="1"/>
  <c r="B21" i="20"/>
  <c r="B20" i="20"/>
  <c r="P9" i="20"/>
  <c r="L9" i="20"/>
  <c r="K9" i="20"/>
  <c r="J9" i="20"/>
  <c r="I9" i="20"/>
  <c r="H9" i="20"/>
  <c r="G9" i="20"/>
  <c r="F9" i="20"/>
  <c r="E9" i="20"/>
  <c r="D9" i="20"/>
  <c r="M9" i="20" s="1"/>
  <c r="N10" i="20" s="1"/>
  <c r="P9" i="16"/>
  <c r="N21" i="10"/>
  <c r="N21" i="20" l="1"/>
  <c r="Q21" i="20" s="1"/>
  <c r="R21" i="20" s="1"/>
  <c r="N17" i="20"/>
  <c r="Q17" i="20" s="1"/>
  <c r="R17" i="20" s="1"/>
  <c r="N13" i="20"/>
  <c r="Q13" i="20" s="1"/>
  <c r="R13" i="20" s="1"/>
  <c r="N22" i="20"/>
  <c r="Q22" i="20" s="1"/>
  <c r="R22" i="20" s="1"/>
  <c r="N15" i="20"/>
  <c r="Q15" i="20" s="1"/>
  <c r="R15" i="20" s="1"/>
  <c r="N18" i="20"/>
  <c r="Q18" i="20" s="1"/>
  <c r="R18" i="20" s="1"/>
  <c r="Q10" i="20"/>
  <c r="R10" i="20" s="1"/>
  <c r="N9" i="20"/>
  <c r="Q9" i="20" s="1"/>
  <c r="R9" i="20" s="1"/>
  <c r="N20" i="20"/>
  <c r="Q20" i="20" s="1"/>
  <c r="R20" i="20" s="1"/>
  <c r="N16" i="20"/>
  <c r="Q16" i="20" s="1"/>
  <c r="R16" i="20" s="1"/>
  <c r="N12" i="20"/>
  <c r="Q12" i="20" s="1"/>
  <c r="R12" i="20" s="1"/>
  <c r="N19" i="20"/>
  <c r="Q19" i="20" s="1"/>
  <c r="R19" i="20" s="1"/>
  <c r="N11" i="20"/>
  <c r="Q11" i="20" s="1"/>
  <c r="R11" i="20" s="1"/>
  <c r="N14" i="20"/>
  <c r="Q14" i="20" s="1"/>
  <c r="R14" i="20" s="1"/>
  <c r="R23" i="20" l="1"/>
  <c r="D9" i="16" l="1"/>
  <c r="R15" i="15"/>
  <c r="R10" i="15"/>
  <c r="R11" i="15"/>
  <c r="R12" i="15"/>
  <c r="R13" i="15"/>
  <c r="R14" i="15"/>
  <c r="L16" i="10"/>
  <c r="K16" i="10"/>
  <c r="I16" i="10"/>
  <c r="H16" i="10"/>
  <c r="G16" i="10"/>
  <c r="F16" i="10"/>
  <c r="E16" i="10"/>
  <c r="D16" i="10"/>
  <c r="L9" i="16"/>
  <c r="K9" i="16"/>
  <c r="I9" i="16"/>
  <c r="E9" i="16"/>
  <c r="D9" i="18"/>
  <c r="L9" i="18"/>
  <c r="K9" i="18"/>
  <c r="I9" i="18"/>
  <c r="H9" i="18"/>
  <c r="G9" i="18"/>
  <c r="E9" i="18"/>
  <c r="B27" i="10"/>
  <c r="B28" i="10"/>
  <c r="B29" i="10"/>
  <c r="J9" i="18" l="1"/>
  <c r="F9" i="16"/>
  <c r="G9" i="16"/>
  <c r="H9" i="16"/>
  <c r="J9" i="16"/>
  <c r="B22" i="18"/>
  <c r="B21" i="18"/>
  <c r="B20" i="18"/>
  <c r="P9" i="18"/>
  <c r="B22" i="16"/>
  <c r="B21" i="16"/>
  <c r="B20" i="16"/>
  <c r="T12" i="15" l="1"/>
  <c r="T13" i="15"/>
  <c r="T14" i="15"/>
  <c r="T15" i="15"/>
  <c r="T10" i="15"/>
  <c r="T11" i="15"/>
  <c r="M9" i="16"/>
  <c r="F9" i="18"/>
  <c r="M9" i="18" s="1"/>
  <c r="P16" i="15"/>
  <c r="E4" i="10" s="1"/>
  <c r="O21" i="10" s="1"/>
  <c r="P21" i="10" s="1"/>
  <c r="Q21" i="10" s="1"/>
  <c r="J16" i="10"/>
  <c r="M16" i="10" s="1"/>
  <c r="N16" i="10" s="1"/>
  <c r="N20" i="16" l="1"/>
  <c r="N21" i="16"/>
  <c r="N14" i="16"/>
  <c r="N11" i="16"/>
  <c r="N22" i="16"/>
  <c r="N13" i="16"/>
  <c r="N16" i="16"/>
  <c r="N18" i="16"/>
  <c r="N10" i="16"/>
  <c r="Q10" i="16" s="1"/>
  <c r="R10" i="16" s="1"/>
  <c r="N15" i="16"/>
  <c r="Q15" i="16" s="1"/>
  <c r="R15" i="16" s="1"/>
  <c r="N19" i="16"/>
  <c r="Q19" i="16" s="1"/>
  <c r="R19" i="16" s="1"/>
  <c r="N9" i="16"/>
  <c r="Q9" i="16" s="1"/>
  <c r="R9" i="16" s="1"/>
  <c r="N17" i="16"/>
  <c r="N12" i="16"/>
  <c r="N15" i="18"/>
  <c r="N9" i="18"/>
  <c r="Q9" i="18" s="1"/>
  <c r="R9" i="18" s="1"/>
  <c r="S9" i="18" s="1"/>
  <c r="N18" i="18"/>
  <c r="N20" i="18"/>
  <c r="N21" i="18"/>
  <c r="N11" i="18"/>
  <c r="N12" i="18"/>
  <c r="N14" i="18"/>
  <c r="Q14" i="18" s="1"/>
  <c r="R14" i="18" s="1"/>
  <c r="S14" i="18" s="1"/>
  <c r="N16" i="18"/>
  <c r="N17" i="18"/>
  <c r="Q17" i="18" s="1"/>
  <c r="R17" i="18" s="1"/>
  <c r="S17" i="18" s="1"/>
  <c r="N19" i="18"/>
  <c r="Q19" i="18" s="1"/>
  <c r="R19" i="18" s="1"/>
  <c r="S19" i="18" s="1"/>
  <c r="N22" i="18"/>
  <c r="N10" i="18"/>
  <c r="Q10" i="18" s="1"/>
  <c r="R10" i="18" s="1"/>
  <c r="S10" i="18" s="1"/>
  <c r="N13" i="18"/>
  <c r="Q14" i="16"/>
  <c r="R14" i="16" s="1"/>
  <c r="T16" i="15"/>
  <c r="Q18" i="16"/>
  <c r="R18" i="16" s="1"/>
  <c r="Q22" i="16"/>
  <c r="R22" i="16" s="1"/>
  <c r="Q16" i="16"/>
  <c r="R16" i="16" s="1"/>
  <c r="Q20" i="16"/>
  <c r="R20" i="16" s="1"/>
  <c r="Q12" i="16"/>
  <c r="R12" i="16" s="1"/>
  <c r="Q21" i="16"/>
  <c r="R21" i="16" s="1"/>
  <c r="Q11" i="16"/>
  <c r="R11" i="16" s="1"/>
  <c r="Q17" i="16"/>
  <c r="R17" i="16" s="1"/>
  <c r="Q13" i="16"/>
  <c r="R13" i="16" s="1"/>
  <c r="N28" i="10"/>
  <c r="N20" i="10"/>
  <c r="N29" i="10"/>
  <c r="N25" i="10"/>
  <c r="N19" i="10"/>
  <c r="N22" i="10"/>
  <c r="N24" i="10"/>
  <c r="N27" i="10"/>
  <c r="N26" i="10"/>
  <c r="N18" i="10"/>
  <c r="N17" i="10"/>
  <c r="N23" i="10"/>
  <c r="O18" i="10"/>
  <c r="O23" i="10"/>
  <c r="O28" i="10"/>
  <c r="O27" i="10"/>
  <c r="O29" i="10"/>
  <c r="O19" i="10"/>
  <c r="O24" i="10"/>
  <c r="O25" i="10"/>
  <c r="O22" i="10"/>
  <c r="O16" i="10"/>
  <c r="O20" i="10"/>
  <c r="O26" i="10"/>
  <c r="O17" i="10"/>
  <c r="R16" i="15"/>
  <c r="D17" i="15" s="1"/>
  <c r="Q15" i="18"/>
  <c r="R15" i="18" s="1"/>
  <c r="S15" i="18" s="1"/>
  <c r="Q21" i="18"/>
  <c r="R21" i="18" s="1"/>
  <c r="S21" i="18" s="1"/>
  <c r="P27" i="10" l="1"/>
  <c r="Q27" i="10" s="1"/>
  <c r="Q22" i="18"/>
  <c r="R22" i="18" s="1"/>
  <c r="S22" i="18" s="1"/>
  <c r="Q20" i="18"/>
  <c r="R20" i="18" s="1"/>
  <c r="S20" i="18" s="1"/>
  <c r="Q18" i="18"/>
  <c r="R18" i="18" s="1"/>
  <c r="S18" i="18" s="1"/>
  <c r="P23" i="10"/>
  <c r="Q23" i="10" s="1"/>
  <c r="Q13" i="18"/>
  <c r="R13" i="18" s="1"/>
  <c r="S13" i="18" s="1"/>
  <c r="Q11" i="18"/>
  <c r="R11" i="18" s="1"/>
  <c r="S11" i="18" s="1"/>
  <c r="Q12" i="18"/>
  <c r="R12" i="18" s="1"/>
  <c r="S12" i="18" s="1"/>
  <c r="Q16" i="18"/>
  <c r="R16" i="18" s="1"/>
  <c r="S16" i="18" s="1"/>
  <c r="P20" i="10"/>
  <c r="Q20" i="10" s="1"/>
  <c r="P28" i="10"/>
  <c r="Q28" i="10" s="1"/>
  <c r="P18" i="10"/>
  <c r="Q18" i="10" s="1"/>
  <c r="P26" i="10"/>
  <c r="Q26" i="10" s="1"/>
  <c r="P25" i="10"/>
  <c r="Q25" i="10" s="1"/>
  <c r="P22" i="10"/>
  <c r="Q22" i="10" s="1"/>
  <c r="P24" i="10"/>
  <c r="Q24" i="10" s="1"/>
  <c r="P19" i="10"/>
  <c r="Q19" i="10" s="1"/>
  <c r="P17" i="10"/>
  <c r="Q17" i="10" s="1"/>
  <c r="P29" i="10"/>
  <c r="Q29" i="10" s="1"/>
  <c r="P16" i="10"/>
  <c r="Q16" i="10" s="1"/>
  <c r="R23" i="16"/>
  <c r="H54" i="7"/>
  <c r="H53" i="7"/>
  <c r="H52" i="7"/>
  <c r="R23" i="18" l="1"/>
  <c r="S23" i="18"/>
  <c r="Q30" i="10"/>
</calcChain>
</file>

<file path=xl/sharedStrings.xml><?xml version="1.0" encoding="utf-8"?>
<sst xmlns="http://schemas.openxmlformats.org/spreadsheetml/2006/main" count="298" uniqueCount="128">
  <si>
    <t>min</t>
  </si>
  <si>
    <t>Dauer</t>
  </si>
  <si>
    <t>l/s</t>
  </si>
  <si>
    <t>l/s*ha</t>
  </si>
  <si>
    <t>Regen-
intensität</t>
  </si>
  <si>
    <t>Überschuss
Retention</t>
  </si>
  <si>
    <t>Retention</t>
  </si>
  <si>
    <t>m</t>
  </si>
  <si>
    <t>Zufluss</t>
  </si>
  <si>
    <t>Flachdächer mit Kies (unabhängig von der Aufbaudicke)</t>
  </si>
  <si>
    <t>Schräg- und Flachdächer (unabhängig von Material und Dachhaut)</t>
  </si>
  <si>
    <t>Begrünte Flachdächer, Aufbaudicke</t>
  </si>
  <si>
    <t>&gt; 50 cm</t>
  </si>
  <si>
    <t>&gt;25-50 cm</t>
  </si>
  <si>
    <t>&gt; 10-25 cm</t>
  </si>
  <si>
    <t>≤ 10 cm</t>
  </si>
  <si>
    <t>Plätze und Wege</t>
  </si>
  <si>
    <t>mit Hartbelag</t>
  </si>
  <si>
    <t>mit Kiesbelag</t>
  </si>
  <si>
    <t>mit Ökosystem (Splittfugen)</t>
  </si>
  <si>
    <t>mit sickerfähigem Belag</t>
  </si>
  <si>
    <t>mit Sickersteinen</t>
  </si>
  <si>
    <t>mit Rasengittersteinen</t>
  </si>
  <si>
    <t>Beregnete Fläche</t>
  </si>
  <si>
    <t>Minimaler Drosselabfluss: 5 l/s (aus betrieblichen Gründen)</t>
  </si>
  <si>
    <t>Abflussbeiwert (natürliche Fläche): 0.1</t>
  </si>
  <si>
    <t>zur Verfügung stehende Versickerungs-
fläche</t>
  </si>
  <si>
    <t>Dachfläche</t>
  </si>
  <si>
    <t>bekiest</t>
  </si>
  <si>
    <t>begrünt</t>
  </si>
  <si>
    <t>&gt;10-25 cm</t>
  </si>
  <si>
    <t>Kiesbelag/ Splittfugen/ sickerfähiger Belag</t>
  </si>
  <si>
    <t>reduzierte ange-schlossene
Versie-gelung</t>
  </si>
  <si>
    <t>l/(s*ha)</t>
  </si>
  <si>
    <t>m²</t>
  </si>
  <si>
    <r>
      <t>m</t>
    </r>
    <r>
      <rPr>
        <vertAlign val="superscript"/>
        <sz val="10"/>
        <color theme="1"/>
        <rFont val="Arial"/>
        <family val="2"/>
      </rPr>
      <t>3</t>
    </r>
  </si>
  <si>
    <t>Flach-/ Schrägdach</t>
  </si>
  <si>
    <t>Volumen Regenanfall</t>
  </si>
  <si>
    <t>Überschuss Versickerung</t>
  </si>
  <si>
    <t>Hartbelag</t>
  </si>
  <si>
    <t>Versickerung über Bodenpassage</t>
  </si>
  <si>
    <t>Ist die Einhaltung nicht machbar, nicht verhältnismässig, nicht zulässig oder aus besonderen Gründen nicht zweckmässig, sind dem Baugesuch entsprechende Nachweise beizulegen.</t>
  </si>
  <si>
    <t>Nicht verschmutztes Regenabwasser soll auf dem Grundstück genutzt werden.</t>
  </si>
  <si>
    <t xml:space="preserve">Umgang mit Regenabwasser </t>
  </si>
  <si>
    <t>Bemessungsregen</t>
  </si>
  <si>
    <t>Berechnungsvorlagen</t>
  </si>
  <si>
    <t>Mittlerer jährlicher Grundstücksabflussbeiwert Ψa</t>
  </si>
  <si>
    <t>Für die Berechnung Ihrer Versickerungs- oder Retentionsanlage sind folgende Berechnungsvorlagen auszufüllen.</t>
  </si>
  <si>
    <t>Retentionsmassnahmen</t>
  </si>
  <si>
    <t>Der Drosselablauf ist entsprechend dem natürlichen Abfluss des Grundstücks festzulegen (Q in l/s = Grundstücksfläche [m2] x Regenspende [l/(s*m²)] x Abflussbeiwert).</t>
  </si>
  <si>
    <t>Zwingend durch Sie auszufüllen</t>
  </si>
  <si>
    <t>Grund-
stücks-
fläche</t>
  </si>
  <si>
    <t>Sickerleistung</t>
  </si>
  <si>
    <t>l/(min*m²)</t>
  </si>
  <si>
    <t xml:space="preserve">Oberboden </t>
  </si>
  <si>
    <t>Unterboden</t>
  </si>
  <si>
    <t>Maximum</t>
  </si>
  <si>
    <t>Versickerung</t>
  </si>
  <si>
    <t>Ableitung</t>
  </si>
  <si>
    <t xml:space="preserve">Mittlerer, jährlicher Grundstücks - Abflussbeiwert Ψa </t>
  </si>
  <si>
    <t xml:space="preserve">Berechnung: Mittlerer, jährlicher Grundstücks - Abflussbeiwert Ψa </t>
  </si>
  <si>
    <t>dezentral</t>
  </si>
  <si>
    <t>Grünfläche</t>
  </si>
  <si>
    <t>Reduzierte Flächen
Ared,a</t>
  </si>
  <si>
    <t>in Gewässer</t>
  </si>
  <si>
    <t>in RW-Kanalisation</t>
  </si>
  <si>
    <t>in MW-Kanalisation</t>
  </si>
  <si>
    <t>Flachdach</t>
  </si>
  <si>
    <t>ohne</t>
  </si>
  <si>
    <t>Steildach</t>
  </si>
  <si>
    <t>Steil/
Flach-dach</t>
  </si>
  <si>
    <t>Versickerungsanlage über Oberboden</t>
  </si>
  <si>
    <t>Versickerungsanlage ohne Oberboden</t>
  </si>
  <si>
    <t>Berechnung Drosselabfluss</t>
  </si>
  <si>
    <t>10 jährlich und 10-minütig</t>
  </si>
  <si>
    <t>Abflussbeiwert (ursprüngliche Fläche)</t>
  </si>
  <si>
    <t>orientiert an natürlicher Fläche</t>
  </si>
  <si>
    <t xml:space="preserve">Drosselabfluss </t>
  </si>
  <si>
    <t>Informativ: Mindest-Drosselabfluss von 5 l/s aus betrieblichen Gründen festgelegt</t>
  </si>
  <si>
    <t>-</t>
  </si>
  <si>
    <t>Tabellenblatt 2: Berechnung des mittleren jährlichen Grundstücksabflussbeiwertes Ψa</t>
  </si>
  <si>
    <t>Sickersteine/ Rasen-gittersteine</t>
  </si>
  <si>
    <t>Bauzonen-Anteil des Grundstück  [m²]</t>
  </si>
  <si>
    <t>Bemessungsregen [l/(s*m²)]</t>
  </si>
  <si>
    <t>Es wird die gesamte Bauzone innerhalb eines Grundstücks berücksichtigt; sofern vorhanden, werden topografische Wasserscheiden ebenfalls berücksichtigt</t>
  </si>
  <si>
    <t xml:space="preserve">Drossel-
abfluss
</t>
  </si>
  <si>
    <t>Retentions-volumen</t>
  </si>
  <si>
    <t>Versickerungs-rate Kies</t>
  </si>
  <si>
    <t>Berechnung: Oberirdische Versickerung über Oberboden</t>
  </si>
  <si>
    <t>(1)  Nicht verschmutztes Abwasser (Regen-, Quell-, Brunnen-, Drainageabwasser) muss auf dem Grundstück, auf welchem es anfällt, verdunstet, versickert oder einer zentralen Versickerungsanlage zugeführt werden.</t>
  </si>
  <si>
    <t>Sofern mehrere, verschiedene Versickerungs- oder Retentionsanlagen vorgesehen sind, muss für jedes Einzelobjekt ein Dimensionierungsnachweis vorgelegt werden.</t>
  </si>
  <si>
    <t xml:space="preserve">(2)  Ist eine Versickerung nicht möglich oder unzulässig, erfolgt die Entwässerung des nicht verschmutzten Abwassers in dieser Reihenfolge (wobei in jedem Fall die Möglichkeit zur Retention geprüft werden muss): </t>
  </si>
  <si>
    <t>in das nächste Oberflächengewässer</t>
  </si>
  <si>
    <t>in die Regenabwasserkanalisation</t>
  </si>
  <si>
    <t>Ansonsten gilt folgender Umgang:</t>
  </si>
  <si>
    <t xml:space="preserve"> in die Mischabwasserkanalisation</t>
  </si>
  <si>
    <t>Tabellenblatt 3: Berechnung einer oberirdischen Versickerungsanlage über Bodenpassage (Versickerungsmulden)</t>
  </si>
  <si>
    <t>Tabellenblatt 4: Berechnung einer oder- oder unterirdischen Versickerungsanlage über Kiesschicht</t>
  </si>
  <si>
    <t>Tabellenblatt 5: Berechnung von Retentionsanlagen</t>
  </si>
  <si>
    <t>Grundsätzliches Ziel ist die Einhaltung des mittleren, jährlichen Grundstücksabflussbeiwertes Ψa von ≤ 15 %.</t>
  </si>
  <si>
    <t>Versickerungs-rate *</t>
  </si>
  <si>
    <t xml:space="preserve">Die Sickerleistung des Untergrunds ist durch eine Fachperson oder einen Versickerungsversuch nachzuweisen. </t>
  </si>
  <si>
    <t>Einstauhöhe **</t>
  </si>
  <si>
    <t>Abflussbeiwert pro Teilfläche</t>
  </si>
  <si>
    <t>Dauer Regen-ereignis</t>
  </si>
  <si>
    <t>Steil-/
Flachdach</t>
  </si>
  <si>
    <t>Sofern ein Regenereignis von z=10 nicht vollständig versickert und/ oder retendiert werden kann, ist eine entsprechende fachliche Begründung vorzulegen.</t>
  </si>
  <si>
    <t>Reduzierte Flächen
Ared,s</t>
  </si>
  <si>
    <t>** Ab einer Einstauhöhe von 20 cm ist eine Umzäunung der Versickerungsmulde gemäss dem Ratgeber der Beratungsstelle für Unfall-</t>
  </si>
  <si>
    <t>* Die Sickerleistung durch bewachsenen Oberboden ist mit 2.0 l/min pro m² anzusetzen.
  Die Sickerleistung des Untergrunds ist durch eine Fachperson nachzuweisen. 
  Nur sofern die Sickerleistung des Unterbodens ≤ 2 l/(min*m²) beträgt, ist diese für die Berechnung der Versickerungsanlage relevant.</t>
  </si>
  <si>
    <t>Vorgaben / Grundlagen: Versickerungs- und Retentionsanlagen (mit Jährlichkeit z = 10, ohne Sicherheitsfaktor)</t>
  </si>
  <si>
    <t>Abflussbeiwert Ca *</t>
  </si>
  <si>
    <t>Abflussbeiwert Cs **</t>
  </si>
  <si>
    <t>Regen</t>
  </si>
  <si>
    <t>Teilflächen Grundstück</t>
  </si>
  <si>
    <r>
      <t xml:space="preserve">reduzierte ange-schlossene
Fläche
</t>
    </r>
    <r>
      <rPr>
        <sz val="10"/>
        <color theme="1"/>
        <rFont val="Arial"/>
        <family val="2"/>
      </rPr>
      <t>(gemäss Spitzen-Abflussbeiwert)</t>
    </r>
    <r>
      <rPr>
        <b/>
        <sz val="10"/>
        <color theme="1"/>
        <rFont val="Arial"/>
        <family val="2"/>
      </rPr>
      <t xml:space="preserve">
Ared,s</t>
    </r>
  </si>
  <si>
    <t xml:space="preserve">   verhütung «Kleingewässer» vorzusehen. </t>
  </si>
  <si>
    <t xml:space="preserve">Für Regenwasser, das auf dem eigenen Grundstück anfällt, aber nicht auf diesem genutzt oder versickert werden kann und daher in die Kanalisation abgeleitet werden soll, sind grundsätzlich Retentionsmassnahmen mit gedrosseltem Ablauf </t>
  </si>
  <si>
    <t>und Notüberlauf vorzusehen.</t>
  </si>
  <si>
    <t>l/(s*m²)</t>
  </si>
  <si>
    <t>Versickerungs- und Retentionsanlagen sind mit einem 10-jährlichen Bemessungsregen (z = 10) und gemäss den Vorgaben der SN 592000:2024 und der VSA Richtlinie "Abwasserbwirtschaftung bei Regenwetter" zu dimensionieren.</t>
  </si>
  <si>
    <t>* gemäss AWEL Regenwasserrechner; Anleitung, Erläuterungen, Beispiele</t>
  </si>
  <si>
    <t>** gemäss SN 592000:2024; Anlagen für die Liegenschaftsentwässerung - Planung und Ausführung</t>
  </si>
  <si>
    <t>Bemessungsregen (z=10) (Quelle: Regendatenkatalog Schaffhausen, Interkantonales Labor/ Meteo Schweiz/ DWD Büsingen)</t>
  </si>
  <si>
    <t>Sickerleistung Kiesschicht</t>
  </si>
  <si>
    <t>Berechnung: Oberirdische Versickerung über Kiesschicht</t>
  </si>
  <si>
    <t>Berechnung: Unterirdische Versickerung über Kiesschicht</t>
  </si>
  <si>
    <t>Regenspende (Schaffhausen): 0.0310 l/(s x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</si>
</sst>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7">
    <font>
      <sz val="11"/>
      <color theme="1"/>
      <name val="Calibri"/>
      <family val="2"/>
      <scheme val="minor"/>
    </font>
    <font>
      <sz val="11"/>
      <color rgb="FF0066FF"/>
      <name val="Calibri"/>
      <family val="2"/>
      <scheme val="minor"/>
    </font>
    <font>
      <sz val="11"/>
      <color theme="1"/>
      <name val="Arial"/>
      <family val="2"/>
    </font>
    <font>
      <sz val="11"/>
      <color rgb="FF0066FF"/>
      <name val="Arial"/>
      <family val="2"/>
    </font>
    <font>
      <b/>
      <sz val="11"/>
      <color theme="1"/>
      <name val="Arial"/>
      <family val="2"/>
    </font>
    <font>
      <sz val="10"/>
      <color theme="1"/>
      <name val="Arial"/>
      <family val="2"/>
    </font>
    <font>
      <sz val="11"/>
      <color theme="1"/>
      <name val="Calibri"/>
      <family val="2"/>
      <scheme val="minor"/>
    </font>
    <font>
      <b/>
      <sz val="10"/>
      <color theme="1"/>
      <name val="Arial"/>
      <family val="2"/>
    </font>
    <font>
      <vertAlign val="superscript"/>
      <sz val="10"/>
      <color theme="1"/>
      <name val="Arial"/>
      <family val="2"/>
    </font>
    <font>
      <u/>
      <sz val="10"/>
      <color theme="1"/>
      <name val="Arial"/>
      <family val="2"/>
    </font>
    <font>
      <u/>
      <sz val="11"/>
      <color theme="1"/>
      <name val="Arial"/>
      <family val="2"/>
    </font>
    <font>
      <b/>
      <sz val="12"/>
      <color theme="1"/>
      <name val="Arial"/>
      <family val="2"/>
    </font>
    <font>
      <i/>
      <sz val="11"/>
      <color theme="1"/>
      <name val="Arial"/>
      <family val="2"/>
    </font>
    <font>
      <b/>
      <sz val="10"/>
      <name val="Arial"/>
      <family val="2"/>
    </font>
    <font>
      <sz val="10"/>
      <name val="Arial"/>
      <family val="2"/>
    </font>
    <font>
      <sz val="10"/>
      <color rgb="FF0066FF"/>
      <name val="Arial"/>
      <family val="2"/>
    </font>
    <font>
      <b/>
      <sz val="15"/>
      <color theme="1"/>
      <name val="Arial"/>
      <family val="2"/>
    </font>
  </fonts>
  <fills count="5">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FFFF6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306">
    <xf numFmtId="0" fontId="0" fillId="0" borderId="0" xfId="0"/>
    <xf numFmtId="0" fontId="2" fillId="0" borderId="0" xfId="0" applyFont="1" applyProtection="1">
      <protection locked="0"/>
    </xf>
    <xf numFmtId="0" fontId="0" fillId="0" borderId="0" xfId="0" applyProtection="1">
      <protection locked="0"/>
    </xf>
    <xf numFmtId="0" fontId="1" fillId="0" borderId="0" xfId="0" applyFont="1" applyProtection="1">
      <protection locked="0"/>
    </xf>
    <xf numFmtId="2" fontId="0" fillId="0" borderId="0" xfId="0" applyNumberFormat="1" applyProtection="1">
      <protection locked="0"/>
    </xf>
    <xf numFmtId="0" fontId="0" fillId="0" borderId="0" xfId="0" applyAlignment="1" applyProtection="1">
      <alignment horizont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pplyProtection="1">
      <alignment horizontal="center"/>
      <protection locked="0"/>
    </xf>
    <xf numFmtId="2" fontId="2" fillId="0" borderId="0" xfId="0" applyNumberFormat="1" applyFont="1" applyProtection="1">
      <protection locked="0"/>
    </xf>
    <xf numFmtId="0" fontId="3" fillId="0" borderId="0" xfId="0" applyFont="1" applyProtection="1">
      <protection locked="0"/>
    </xf>
    <xf numFmtId="0" fontId="2" fillId="0" borderId="0" xfId="0" applyFont="1" applyAlignment="1" applyProtection="1">
      <alignment horizontal="center" vertical="center"/>
      <protection locked="0"/>
    </xf>
    <xf numFmtId="0" fontId="2" fillId="0" borderId="0" xfId="0" applyFont="1" applyAlignment="1" applyProtection="1">
      <alignment wrapText="1"/>
      <protection locked="0"/>
    </xf>
    <xf numFmtId="0" fontId="0" fillId="0" borderId="0" xfId="0" applyAlignment="1" applyProtection="1">
      <alignment wrapText="1"/>
      <protection locked="0"/>
    </xf>
    <xf numFmtId="0" fontId="5" fillId="2" borderId="1" xfId="0" applyFont="1" applyFill="1" applyBorder="1" applyAlignment="1">
      <alignment horizontal="center" vertical="center"/>
    </xf>
    <xf numFmtId="1" fontId="5" fillId="2" borderId="1" xfId="0" applyNumberFormat="1" applyFont="1" applyFill="1" applyBorder="1" applyAlignment="1">
      <alignment horizontal="center" vertical="center"/>
    </xf>
    <xf numFmtId="0" fontId="0" fillId="2" borderId="0" xfId="0" applyFill="1" applyAlignment="1" applyProtection="1">
      <alignment horizontal="center"/>
      <protection locked="0"/>
    </xf>
    <xf numFmtId="0" fontId="5" fillId="2" borderId="12" xfId="0" applyFont="1" applyFill="1" applyBorder="1" applyAlignment="1">
      <alignment horizontal="center" vertical="center"/>
    </xf>
    <xf numFmtId="16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0" fontId="0" fillId="0" borderId="0" xfId="0" applyAlignment="1" applyProtection="1">
      <alignment horizontal="right"/>
      <protection locked="0"/>
    </xf>
    <xf numFmtId="0" fontId="5" fillId="2" borderId="13" xfId="0" applyFont="1" applyFill="1" applyBorder="1" applyAlignment="1">
      <alignment horizontal="center" vertical="center"/>
    </xf>
    <xf numFmtId="0" fontId="0" fillId="0" borderId="0" xfId="0" applyAlignment="1" applyProtection="1">
      <alignment vertical="center" wrapText="1"/>
      <protection locked="0"/>
    </xf>
    <xf numFmtId="0" fontId="2" fillId="0" borderId="0" xfId="0" applyFont="1"/>
    <xf numFmtId="0" fontId="12" fillId="2" borderId="0" xfId="0" applyFont="1" applyFill="1"/>
    <xf numFmtId="0" fontId="12" fillId="0" borderId="0" xfId="0" applyFont="1"/>
    <xf numFmtId="0" fontId="4"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xf>
    <xf numFmtId="0" fontId="0" fillId="2" borderId="0" xfId="0" applyFill="1"/>
    <xf numFmtId="0" fontId="0" fillId="2" borderId="0" xfId="0" applyFill="1" applyAlignment="1">
      <alignment horizontal="center"/>
    </xf>
    <xf numFmtId="0" fontId="7" fillId="2" borderId="1"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10" fillId="2" borderId="7" xfId="0" applyFont="1" applyFill="1" applyBorder="1" applyAlignment="1">
      <alignment horizontal="center"/>
    </xf>
    <xf numFmtId="0" fontId="2" fillId="0" borderId="7" xfId="0" applyFont="1" applyBorder="1"/>
    <xf numFmtId="0" fontId="0" fillId="0" borderId="7" xfId="0" applyBorder="1"/>
    <xf numFmtId="0" fontId="1" fillId="0" borderId="7" xfId="0" applyFont="1" applyBorder="1"/>
    <xf numFmtId="0" fontId="0" fillId="0" borderId="7" xfId="0" applyBorder="1" applyAlignment="1">
      <alignment horizontal="center"/>
    </xf>
    <xf numFmtId="0" fontId="2" fillId="0" borderId="10" xfId="0" applyFont="1" applyBorder="1"/>
    <xf numFmtId="0" fontId="2" fillId="0" borderId="0" xfId="0" applyFont="1" applyAlignment="1">
      <alignment horizontal="center"/>
    </xf>
    <xf numFmtId="0" fontId="1" fillId="0" borderId="0" xfId="0" applyFont="1"/>
    <xf numFmtId="0" fontId="5" fillId="0" borderId="0" xfId="0" applyFont="1"/>
    <xf numFmtId="0" fontId="5" fillId="0" borderId="11" xfId="0" applyFont="1" applyBorder="1"/>
    <xf numFmtId="0" fontId="9" fillId="0" borderId="0" xfId="0" applyFont="1"/>
    <xf numFmtId="0" fontId="0" fillId="0" borderId="40" xfId="0" applyBorder="1" applyAlignment="1">
      <alignment horizontal="center"/>
    </xf>
    <xf numFmtId="0" fontId="0" fillId="0" borderId="52" xfId="0"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wrapText="1"/>
    </xf>
    <xf numFmtId="0" fontId="3" fillId="0" borderId="0" xfId="0" applyFont="1"/>
    <xf numFmtId="0" fontId="2" fillId="0" borderId="0" xfId="0" applyFont="1" applyAlignment="1">
      <alignment wrapText="1"/>
    </xf>
    <xf numFmtId="0" fontId="0" fillId="0" borderId="0" xfId="0" applyAlignment="1">
      <alignment wrapText="1"/>
    </xf>
    <xf numFmtId="0" fontId="0" fillId="0" borderId="0" xfId="0" applyAlignment="1">
      <alignment horizontal="center" wrapText="1"/>
    </xf>
    <xf numFmtId="1" fontId="0" fillId="0" borderId="7" xfId="0" applyNumberFormat="1" applyBorder="1"/>
    <xf numFmtId="1" fontId="0" fillId="0" borderId="0" xfId="0" applyNumberFormat="1"/>
    <xf numFmtId="1" fontId="2" fillId="0" borderId="0" xfId="0" applyNumberFormat="1" applyFont="1"/>
    <xf numFmtId="1" fontId="2" fillId="0" borderId="0" xfId="0" applyNumberFormat="1" applyFont="1" applyAlignment="1">
      <alignment horizontal="center" wrapText="1"/>
    </xf>
    <xf numFmtId="1" fontId="0" fillId="0" borderId="0" xfId="0" applyNumberFormat="1" applyAlignment="1">
      <alignment horizontal="center" wrapText="1"/>
    </xf>
    <xf numFmtId="0" fontId="0" fillId="0" borderId="0" xfId="0" applyAlignment="1" applyProtection="1">
      <alignment horizontal="center" vertical="center"/>
      <protection locked="0"/>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right" wrapText="1"/>
    </xf>
    <xf numFmtId="0" fontId="5" fillId="2" borderId="12" xfId="0" applyFont="1" applyFill="1" applyBorder="1"/>
    <xf numFmtId="0" fontId="5" fillId="2" borderId="13" xfId="0" applyFont="1" applyFill="1" applyBorder="1"/>
    <xf numFmtId="0" fontId="5" fillId="2" borderId="25" xfId="0" applyFont="1" applyFill="1" applyBorder="1"/>
    <xf numFmtId="0" fontId="5" fillId="2" borderId="29" xfId="0" applyFont="1" applyFill="1" applyBorder="1"/>
    <xf numFmtId="0" fontId="5" fillId="2" borderId="30" xfId="0" applyFont="1" applyFill="1" applyBorder="1"/>
    <xf numFmtId="0" fontId="5" fillId="2" borderId="12"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3" xfId="0" applyFont="1" applyFill="1" applyBorder="1"/>
    <xf numFmtId="0" fontId="5" fillId="2" borderId="31" xfId="0" applyFont="1" applyFill="1" applyBorder="1"/>
    <xf numFmtId="0" fontId="5" fillId="2" borderId="16"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15" xfId="0" applyFont="1" applyFill="1" applyBorder="1" applyAlignment="1">
      <alignment horizontal="center" vertical="center"/>
    </xf>
    <xf numFmtId="0" fontId="5" fillId="0" borderId="16" xfId="0" applyFont="1" applyBorder="1"/>
    <xf numFmtId="0" fontId="5" fillId="0" borderId="25" xfId="0" applyFont="1" applyBorder="1"/>
    <xf numFmtId="0" fontId="7" fillId="4" borderId="16"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5" fillId="2" borderId="15" xfId="0" applyFont="1" applyFill="1" applyBorder="1" applyAlignment="1">
      <alignment vertical="center"/>
    </xf>
    <xf numFmtId="0" fontId="7" fillId="0" borderId="15" xfId="0" applyFont="1" applyBorder="1" applyAlignment="1">
      <alignment vertical="center"/>
    </xf>
    <xf numFmtId="1" fontId="5" fillId="0" borderId="15" xfId="0" applyNumberFormat="1" applyFont="1" applyBorder="1" applyAlignment="1">
      <alignment horizontal="right"/>
    </xf>
    <xf numFmtId="0" fontId="5" fillId="0" borderId="28" xfId="0" applyFont="1" applyBorder="1"/>
    <xf numFmtId="0" fontId="5" fillId="0" borderId="30" xfId="0" applyFont="1" applyBorder="1"/>
    <xf numFmtId="0" fontId="7" fillId="4" borderId="28"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7" fillId="4" borderId="42" xfId="0" applyFont="1" applyFill="1" applyBorder="1" applyAlignment="1" applyProtection="1">
      <alignment horizontal="center" vertical="center" wrapText="1"/>
      <protection locked="0"/>
    </xf>
    <xf numFmtId="0" fontId="5" fillId="2" borderId="47" xfId="0" applyFont="1" applyFill="1" applyBorder="1" applyAlignment="1">
      <alignment vertical="center"/>
    </xf>
    <xf numFmtId="0" fontId="5" fillId="0" borderId="49" xfId="0" applyFont="1" applyBorder="1"/>
    <xf numFmtId="0" fontId="5" fillId="0" borderId="18" xfId="0" applyFont="1" applyBorder="1" applyAlignment="1">
      <alignment horizontal="center"/>
    </xf>
    <xf numFmtId="0" fontId="5" fillId="0" borderId="34" xfId="0" applyFont="1" applyBorder="1" applyAlignment="1">
      <alignment horizontal="center"/>
    </xf>
    <xf numFmtId="0" fontId="5" fillId="4" borderId="3" xfId="0" applyFont="1" applyFill="1" applyBorder="1" applyAlignment="1" applyProtection="1">
      <alignment horizontal="center"/>
      <protection locked="0"/>
    </xf>
    <xf numFmtId="0" fontId="7" fillId="0" borderId="47" xfId="0" applyFont="1" applyBorder="1" applyAlignment="1">
      <alignment horizontal="center" vertical="center"/>
    </xf>
    <xf numFmtId="1" fontId="7" fillId="0" borderId="47" xfId="0" applyNumberFormat="1" applyFont="1" applyBorder="1" applyAlignment="1">
      <alignment horizontal="right"/>
    </xf>
    <xf numFmtId="0" fontId="5" fillId="3" borderId="48" xfId="0" applyFont="1" applyFill="1" applyBorder="1"/>
    <xf numFmtId="0" fontId="5" fillId="3" borderId="57" xfId="0" applyFont="1" applyFill="1" applyBorder="1"/>
    <xf numFmtId="0" fontId="7" fillId="4" borderId="0" xfId="0" applyFont="1" applyFill="1"/>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xf>
    <xf numFmtId="0" fontId="14" fillId="2" borderId="15" xfId="0" applyFont="1" applyFill="1" applyBorder="1" applyAlignment="1">
      <alignment horizontal="center" vertical="center"/>
    </xf>
    <xf numFmtId="2" fontId="5" fillId="2" borderId="12" xfId="0" applyNumberFormat="1" applyFont="1" applyFill="1" applyBorder="1" applyAlignment="1">
      <alignment horizontal="center" vertical="center" wrapText="1"/>
    </xf>
    <xf numFmtId="1" fontId="5" fillId="2" borderId="15" xfId="0" applyNumberFormat="1" applyFont="1" applyFill="1" applyBorder="1" applyAlignment="1">
      <alignment horizontal="center" vertical="center"/>
    </xf>
    <xf numFmtId="164" fontId="14" fillId="2" borderId="15" xfId="0" applyNumberFormat="1" applyFont="1" applyFill="1" applyBorder="1" applyAlignment="1">
      <alignment horizontal="center" vertical="center"/>
    </xf>
    <xf numFmtId="164" fontId="5" fillId="2" borderId="12" xfId="0" applyNumberFormat="1" applyFont="1" applyFill="1" applyBorder="1" applyAlignment="1">
      <alignment horizontal="center" vertical="center"/>
    </xf>
    <xf numFmtId="2" fontId="5" fillId="0" borderId="33" xfId="0" applyNumberFormat="1" applyFont="1" applyBorder="1" applyAlignment="1">
      <alignment horizontal="center" vertical="center"/>
    </xf>
    <xf numFmtId="0" fontId="5" fillId="2" borderId="41" xfId="0" applyFont="1" applyFill="1" applyBorder="1" applyAlignment="1">
      <alignment horizontal="center" vertical="center"/>
    </xf>
    <xf numFmtId="1" fontId="5" fillId="2" borderId="41" xfId="0" applyNumberFormat="1" applyFont="1" applyFill="1" applyBorder="1" applyAlignment="1">
      <alignment horizontal="center" vertical="center"/>
    </xf>
    <xf numFmtId="164" fontId="14" fillId="2" borderId="41" xfId="0" applyNumberFormat="1" applyFont="1" applyFill="1" applyBorder="1" applyAlignment="1">
      <alignment horizontal="center" vertical="center"/>
    </xf>
    <xf numFmtId="164" fontId="5" fillId="2" borderId="29" xfId="0" applyNumberFormat="1" applyFont="1" applyFill="1" applyBorder="1" applyAlignment="1">
      <alignment horizontal="center" vertical="center"/>
    </xf>
    <xf numFmtId="2" fontId="5" fillId="0" borderId="45" xfId="0" applyNumberFormat="1" applyFont="1" applyBorder="1" applyAlignment="1">
      <alignment horizontal="center" vertical="center"/>
    </xf>
    <xf numFmtId="0" fontId="7" fillId="3" borderId="0" xfId="0" applyFont="1" applyFill="1" applyAlignment="1">
      <alignment horizontal="center" vertical="center"/>
    </xf>
    <xf numFmtId="164" fontId="7" fillId="3" borderId="0" xfId="0" applyNumberFormat="1" applyFont="1" applyFill="1" applyAlignment="1">
      <alignment horizontal="center" vertical="center"/>
    </xf>
    <xf numFmtId="2" fontId="7" fillId="3" borderId="0" xfId="0" applyNumberFormat="1" applyFont="1" applyFill="1" applyAlignment="1">
      <alignment horizontal="center" vertical="center"/>
    </xf>
    <xf numFmtId="0" fontId="5" fillId="4" borderId="0" xfId="0" applyFont="1" applyFill="1"/>
    <xf numFmtId="0" fontId="5" fillId="0" borderId="0" xfId="0" applyFont="1" applyAlignment="1">
      <alignment horizontal="center"/>
    </xf>
    <xf numFmtId="0" fontId="5" fillId="0" borderId="0" xfId="0" applyFont="1" applyProtection="1">
      <protection locked="0"/>
    </xf>
    <xf numFmtId="0" fontId="5" fillId="2" borderId="10" xfId="0" applyFont="1" applyFill="1" applyBorder="1" applyAlignment="1">
      <alignment horizontal="left"/>
    </xf>
    <xf numFmtId="0" fontId="5" fillId="2" borderId="0" xfId="0" applyFont="1" applyFill="1"/>
    <xf numFmtId="0" fontId="5" fillId="2" borderId="1" xfId="0" applyFont="1" applyFill="1" applyBorder="1" applyAlignment="1">
      <alignment horizontal="center" wrapText="1"/>
    </xf>
    <xf numFmtId="0" fontId="5" fillId="2" borderId="8" xfId="0" applyFont="1" applyFill="1" applyBorder="1" applyAlignment="1">
      <alignment horizontal="left" vertical="top"/>
    </xf>
    <xf numFmtId="0" fontId="5" fillId="2" borderId="11" xfId="0" applyFont="1" applyFill="1" applyBorder="1" applyAlignment="1">
      <alignment vertical="top"/>
    </xf>
    <xf numFmtId="0" fontId="5" fillId="2" borderId="11" xfId="0" applyFont="1" applyFill="1" applyBorder="1"/>
    <xf numFmtId="0" fontId="14" fillId="4" borderId="1" xfId="0" applyFont="1" applyFill="1" applyBorder="1" applyAlignment="1" applyProtection="1">
      <alignment horizontal="center" vertical="center"/>
      <protection locked="0"/>
    </xf>
    <xf numFmtId="0" fontId="15" fillId="0" borderId="0" xfId="0" applyFont="1" applyProtection="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protection locked="0"/>
    </xf>
    <xf numFmtId="2" fontId="5" fillId="0" borderId="0" xfId="0" applyNumberFormat="1" applyFont="1" applyProtection="1">
      <protection locked="0"/>
    </xf>
    <xf numFmtId="0" fontId="5" fillId="0" borderId="0" xfId="0" applyFont="1" applyAlignment="1">
      <alignment horizontal="right"/>
    </xf>
    <xf numFmtId="0" fontId="15" fillId="0" borderId="0" xfId="0" applyFont="1"/>
    <xf numFmtId="0" fontId="5" fillId="0" borderId="0" xfId="0" applyFont="1" applyAlignment="1" applyProtection="1">
      <alignment horizontal="right"/>
      <protection locked="0"/>
    </xf>
    <xf numFmtId="0" fontId="5" fillId="0" borderId="52" xfId="0" applyFont="1" applyBorder="1"/>
    <xf numFmtId="0" fontId="5" fillId="0" borderId="0" xfId="0" applyFont="1" applyAlignment="1" applyProtection="1">
      <alignment horizontal="center" wrapText="1"/>
      <protection locked="0"/>
    </xf>
    <xf numFmtId="0" fontId="5" fillId="0" borderId="0" xfId="0" applyFont="1" applyAlignment="1" applyProtection="1">
      <alignment horizontal="center" vertical="center"/>
      <protection locked="0"/>
    </xf>
    <xf numFmtId="0" fontId="5" fillId="2" borderId="25" xfId="0" applyFont="1" applyFill="1" applyBorder="1" applyAlignment="1">
      <alignment horizontal="left" vertical="center" wrapText="1"/>
    </xf>
    <xf numFmtId="164" fontId="5" fillId="2" borderId="13" xfId="0" applyNumberFormat="1" applyFont="1" applyFill="1" applyBorder="1" applyAlignment="1">
      <alignment horizontal="center" vertical="center"/>
    </xf>
    <xf numFmtId="164" fontId="5" fillId="2" borderId="42" xfId="0" applyNumberFormat="1" applyFont="1" applyFill="1" applyBorder="1" applyAlignment="1">
      <alignment horizontal="center" vertical="center"/>
    </xf>
    <xf numFmtId="0" fontId="5" fillId="0" borderId="5" xfId="0" applyFont="1" applyBorder="1" applyAlignment="1">
      <alignment vertical="center"/>
    </xf>
    <xf numFmtId="0" fontId="5" fillId="0" borderId="22" xfId="0" applyFont="1" applyBorder="1"/>
    <xf numFmtId="0" fontId="5" fillId="0" borderId="6" xfId="0" applyFont="1" applyBorder="1"/>
    <xf numFmtId="0" fontId="5" fillId="0" borderId="0" xfId="0" applyFont="1" applyAlignment="1" applyProtection="1">
      <alignment vertical="center" wrapText="1"/>
      <protection locked="0"/>
    </xf>
    <xf numFmtId="0" fontId="5" fillId="0" borderId="10" xfId="0" applyFont="1" applyBorder="1" applyAlignment="1">
      <alignment vertical="center"/>
    </xf>
    <xf numFmtId="0" fontId="5" fillId="0" borderId="0" xfId="0" applyFont="1" applyAlignment="1">
      <alignment horizontal="center" vertical="center"/>
    </xf>
    <xf numFmtId="1" fontId="5" fillId="0" borderId="0" xfId="0" applyNumberFormat="1" applyFont="1"/>
    <xf numFmtId="0" fontId="5" fillId="0" borderId="52" xfId="0" applyFont="1" applyBorder="1" applyAlignment="1">
      <alignment horizontal="center"/>
    </xf>
    <xf numFmtId="165" fontId="5" fillId="0" borderId="0" xfId="0" applyNumberFormat="1" applyFont="1" applyAlignment="1">
      <alignment horizontal="center" vertical="center"/>
    </xf>
    <xf numFmtId="2" fontId="5" fillId="0" borderId="0" xfId="0" applyNumberFormat="1" applyFont="1" applyAlignment="1">
      <alignment horizontal="center" vertical="center"/>
    </xf>
    <xf numFmtId="0" fontId="7" fillId="3" borderId="8" xfId="0" applyFont="1" applyFill="1" applyBorder="1" applyAlignment="1">
      <alignment vertical="center"/>
    </xf>
    <xf numFmtId="0" fontId="5" fillId="3" borderId="11" xfId="0" applyFont="1" applyFill="1" applyBorder="1"/>
    <xf numFmtId="1" fontId="7" fillId="3" borderId="11" xfId="0" applyNumberFormat="1" applyFont="1" applyFill="1" applyBorder="1" applyAlignment="1">
      <alignment horizontal="center" vertical="center"/>
    </xf>
    <xf numFmtId="0" fontId="7" fillId="3" borderId="11" xfId="0" applyFont="1" applyFill="1" applyBorder="1" applyAlignment="1">
      <alignment vertical="center"/>
    </xf>
    <xf numFmtId="0" fontId="5" fillId="0" borderId="11" xfId="0" applyFont="1" applyBorder="1" applyAlignment="1">
      <alignment vertical="center"/>
    </xf>
    <xf numFmtId="1" fontId="5" fillId="0" borderId="11" xfId="0" applyNumberFormat="1" applyFont="1" applyBorder="1"/>
    <xf numFmtId="0" fontId="15" fillId="0" borderId="11" xfId="0" applyFont="1" applyBorder="1"/>
    <xf numFmtId="0" fontId="5" fillId="0" borderId="11" xfId="0" applyFont="1" applyBorder="1" applyAlignment="1">
      <alignment horizontal="center"/>
    </xf>
    <xf numFmtId="0" fontId="5" fillId="0" borderId="53" xfId="0" applyFont="1" applyBorder="1" applyAlignment="1">
      <alignment horizontal="center"/>
    </xf>
    <xf numFmtId="1" fontId="7" fillId="2" borderId="0" xfId="0" applyNumberFormat="1" applyFont="1" applyFill="1" applyAlignment="1">
      <alignment horizontal="center" vertical="center"/>
    </xf>
    <xf numFmtId="0" fontId="7" fillId="2" borderId="0" xfId="0" applyFont="1" applyFill="1" applyAlignment="1">
      <alignment vertical="center"/>
    </xf>
    <xf numFmtId="0" fontId="5" fillId="2" borderId="54" xfId="0" applyFont="1" applyFill="1" applyBorder="1" applyAlignment="1">
      <alignment horizontal="center" vertical="center"/>
    </xf>
    <xf numFmtId="1" fontId="5" fillId="2" borderId="54" xfId="0" applyNumberFormat="1" applyFont="1" applyFill="1" applyBorder="1" applyAlignment="1">
      <alignment horizontal="center" vertical="center"/>
    </xf>
    <xf numFmtId="1" fontId="14" fillId="2" borderId="15" xfId="0" applyNumberFormat="1" applyFont="1" applyFill="1" applyBorder="1" applyAlignment="1">
      <alignment horizontal="center" vertical="center"/>
    </xf>
    <xf numFmtId="1" fontId="5" fillId="2" borderId="14" xfId="0" applyNumberFormat="1" applyFont="1" applyFill="1" applyBorder="1" applyAlignment="1">
      <alignment horizontal="center" vertical="center"/>
    </xf>
    <xf numFmtId="1" fontId="14" fillId="2" borderId="41" xfId="0" applyNumberFormat="1" applyFont="1" applyFill="1" applyBorder="1" applyAlignment="1">
      <alignment horizontal="center" vertical="center"/>
    </xf>
    <xf numFmtId="1" fontId="5" fillId="2" borderId="43" xfId="0" applyNumberFormat="1" applyFont="1" applyFill="1" applyBorder="1" applyAlignment="1">
      <alignment horizontal="center" vertical="center"/>
    </xf>
    <xf numFmtId="164" fontId="5" fillId="3" borderId="0" xfId="0" applyNumberFormat="1" applyFont="1" applyFill="1" applyAlignment="1">
      <alignment horizontal="center" vertical="center"/>
    </xf>
    <xf numFmtId="0" fontId="5" fillId="0" borderId="0" xfId="0" applyFont="1" applyAlignment="1">
      <alignment horizontal="center" vertical="center" wrapText="1"/>
    </xf>
    <xf numFmtId="0" fontId="16" fillId="0" borderId="0" xfId="0" applyFont="1" applyAlignment="1">
      <alignment vertical="center"/>
    </xf>
    <xf numFmtId="0" fontId="11" fillId="0" borderId="0" xfId="0" applyFont="1" applyAlignment="1">
      <alignment vertical="center"/>
    </xf>
    <xf numFmtId="0" fontId="11" fillId="0" borderId="0" xfId="0" applyFont="1"/>
    <xf numFmtId="0" fontId="16" fillId="0" borderId="0" xfId="0" applyFont="1"/>
    <xf numFmtId="0" fontId="16" fillId="2" borderId="0" xfId="0" applyFont="1" applyFill="1"/>
    <xf numFmtId="0" fontId="16" fillId="2" borderId="9" xfId="0" applyFont="1" applyFill="1" applyBorder="1" applyAlignment="1">
      <alignment vertical="center"/>
    </xf>
    <xf numFmtId="0" fontId="5" fillId="0" borderId="0" xfId="0" applyFont="1" applyAlignment="1">
      <alignment horizontal="center" wrapText="1"/>
    </xf>
    <xf numFmtId="0" fontId="5" fillId="2" borderId="4" xfId="0" applyFont="1" applyFill="1" applyBorder="1" applyAlignment="1">
      <alignment horizontal="center" vertical="center"/>
    </xf>
    <xf numFmtId="0" fontId="0" fillId="0" borderId="0" xfId="0" applyAlignment="1" applyProtection="1">
      <alignment horizontal="center" vertical="center" wrapText="1"/>
      <protection locked="0"/>
    </xf>
    <xf numFmtId="0" fontId="0" fillId="0" borderId="0" xfId="0" applyAlignment="1">
      <alignment horizontal="center" vertical="center" wrapText="1"/>
    </xf>
    <xf numFmtId="1" fontId="5" fillId="2" borderId="4" xfId="0" applyNumberFormat="1" applyFont="1" applyFill="1" applyBorder="1" applyAlignment="1">
      <alignment horizontal="center" vertical="center"/>
    </xf>
    <xf numFmtId="164" fontId="5" fillId="2" borderId="41"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1" xfId="0" applyFont="1" applyFill="1" applyBorder="1" applyAlignment="1">
      <alignment horizontal="center" vertical="center" wrapText="1"/>
    </xf>
    <xf numFmtId="9" fontId="5" fillId="3" borderId="5" xfId="1" applyFont="1" applyFill="1" applyBorder="1" applyAlignment="1" applyProtection="1">
      <alignment horizontal="center"/>
    </xf>
    <xf numFmtId="9" fontId="5" fillId="3" borderId="22" xfId="1" applyFont="1" applyFill="1" applyBorder="1" applyAlignment="1" applyProtection="1">
      <alignment horizontal="center"/>
    </xf>
    <xf numFmtId="9" fontId="5" fillId="3" borderId="6" xfId="1" applyFont="1" applyFill="1" applyBorder="1" applyAlignment="1" applyProtection="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xf>
    <xf numFmtId="0" fontId="7" fillId="2" borderId="2"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2"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9" xfId="0" applyFont="1" applyFill="1" applyBorder="1" applyAlignment="1">
      <alignment horizontal="center" vertical="center" wrapText="1"/>
    </xf>
    <xf numFmtId="1" fontId="5" fillId="2" borderId="12" xfId="0" applyNumberFormat="1" applyFont="1" applyFill="1" applyBorder="1" applyAlignment="1">
      <alignment horizontal="center" vertical="center"/>
    </xf>
    <xf numFmtId="1" fontId="5" fillId="2" borderId="29" xfId="0" applyNumberFormat="1" applyFont="1" applyFill="1" applyBorder="1" applyAlignment="1">
      <alignment horizontal="center" vertical="center"/>
    </xf>
    <xf numFmtId="1" fontId="5" fillId="2" borderId="13" xfId="0" applyNumberFormat="1" applyFont="1" applyFill="1" applyBorder="1" applyAlignment="1">
      <alignment horizontal="center" vertical="center"/>
    </xf>
    <xf numFmtId="1" fontId="5" fillId="2" borderId="42" xfId="0" applyNumberFormat="1" applyFont="1" applyFill="1" applyBorder="1" applyAlignment="1">
      <alignment horizontal="center" vertical="center"/>
    </xf>
    <xf numFmtId="1" fontId="5" fillId="2" borderId="14" xfId="0" applyNumberFormat="1" applyFont="1" applyFill="1" applyBorder="1" applyAlignment="1">
      <alignment horizontal="center" vertical="center"/>
    </xf>
    <xf numFmtId="1" fontId="5" fillId="2" borderId="43" xfId="0" applyNumberFormat="1" applyFont="1" applyFill="1" applyBorder="1" applyAlignment="1">
      <alignment horizontal="center" vertical="center"/>
    </xf>
    <xf numFmtId="164" fontId="5" fillId="2" borderId="12" xfId="0" applyNumberFormat="1" applyFont="1" applyFill="1" applyBorder="1" applyAlignment="1">
      <alignment horizontal="center" vertical="center" wrapText="1"/>
    </xf>
    <xf numFmtId="164" fontId="5" fillId="2" borderId="29" xfId="0" applyNumberFormat="1"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7" xfId="0" applyFont="1" applyFill="1" applyBorder="1" applyAlignment="1">
      <alignment horizontal="center" vertical="center"/>
    </xf>
    <xf numFmtId="0" fontId="5" fillId="4" borderId="14" xfId="0" applyFont="1" applyFill="1" applyBorder="1" applyAlignment="1" applyProtection="1">
      <alignment horizontal="center" vertical="center" wrapText="1"/>
      <protection locked="0"/>
    </xf>
    <xf numFmtId="0" fontId="5" fillId="4" borderId="43"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7" fillId="2" borderId="14" xfId="0" applyFont="1" applyFill="1" applyBorder="1" applyAlignment="1">
      <alignment horizontal="left" vertical="center" wrapText="1"/>
    </xf>
    <xf numFmtId="2" fontId="7" fillId="2" borderId="17" xfId="0" applyNumberFormat="1" applyFont="1" applyFill="1" applyBorder="1" applyAlignment="1">
      <alignment horizontal="center" vertical="center" wrapText="1"/>
    </xf>
    <xf numFmtId="2" fontId="7" fillId="2" borderId="18" xfId="0" applyNumberFormat="1" applyFont="1" applyFill="1" applyBorder="1" applyAlignment="1">
      <alignment horizontal="center" vertical="center" wrapText="1"/>
    </xf>
    <xf numFmtId="2" fontId="7" fillId="2" borderId="19" xfId="0" applyNumberFormat="1"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7" xfId="0" applyFont="1" applyFill="1" applyBorder="1" applyAlignment="1">
      <alignment horizontal="left" wrapText="1"/>
    </xf>
    <xf numFmtId="0" fontId="5" fillId="2" borderId="40" xfId="0" applyFont="1" applyFill="1" applyBorder="1" applyAlignment="1">
      <alignment horizontal="left" wrapText="1"/>
    </xf>
    <xf numFmtId="0" fontId="7" fillId="2" borderId="5" xfId="0" applyFont="1" applyFill="1" applyBorder="1" applyAlignment="1">
      <alignment horizontal="center"/>
    </xf>
    <xf numFmtId="0" fontId="7" fillId="2" borderId="6" xfId="0" applyFont="1" applyFill="1" applyBorder="1" applyAlignment="1">
      <alignment horizontal="center"/>
    </xf>
    <xf numFmtId="0" fontId="7" fillId="2" borderId="22" xfId="0" applyFont="1" applyFill="1" applyBorder="1" applyAlignment="1">
      <alignment horizontal="center"/>
    </xf>
    <xf numFmtId="0" fontId="7" fillId="2" borderId="15"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center" vertical="center" wrapText="1"/>
    </xf>
    <xf numFmtId="1" fontId="5" fillId="2" borderId="16" xfId="0" applyNumberFormat="1" applyFont="1" applyFill="1" applyBorder="1" applyAlignment="1">
      <alignment horizontal="center" vertical="center"/>
    </xf>
    <xf numFmtId="1" fontId="5" fillId="2" borderId="28" xfId="0" applyNumberFormat="1" applyFont="1" applyFill="1" applyBorder="1" applyAlignment="1">
      <alignment horizontal="center" vertical="center"/>
    </xf>
    <xf numFmtId="0" fontId="5" fillId="2" borderId="25" xfId="0" applyFont="1" applyFill="1" applyBorder="1" applyAlignment="1">
      <alignment horizontal="center" vertical="center"/>
    </xf>
    <xf numFmtId="0" fontId="5" fillId="2" borderId="30" xfId="0" applyFont="1" applyFill="1" applyBorder="1" applyAlignment="1">
      <alignment horizontal="center" vertical="center"/>
    </xf>
    <xf numFmtId="0" fontId="7" fillId="2" borderId="4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25" xfId="0" applyFont="1" applyFill="1" applyBorder="1" applyAlignment="1">
      <alignment horizontal="center" vertical="center" wrapText="1"/>
    </xf>
    <xf numFmtId="1" fontId="5" fillId="2" borderId="50" xfId="0" applyNumberFormat="1" applyFont="1" applyFill="1" applyBorder="1" applyAlignment="1">
      <alignment horizontal="center" vertical="center"/>
    </xf>
    <xf numFmtId="1" fontId="5" fillId="2" borderId="49" xfId="0" applyNumberFormat="1" applyFont="1" applyFill="1" applyBorder="1" applyAlignment="1">
      <alignment horizontal="center" vertical="center"/>
    </xf>
    <xf numFmtId="1" fontId="5" fillId="2" borderId="51" xfId="0" applyNumberFormat="1" applyFont="1" applyFill="1" applyBorder="1" applyAlignment="1">
      <alignment horizontal="center" vertical="center"/>
    </xf>
    <xf numFmtId="1" fontId="5" fillId="2" borderId="17" xfId="0" applyNumberFormat="1" applyFont="1" applyFill="1" applyBorder="1" applyAlignment="1">
      <alignment horizontal="center" vertical="center"/>
    </xf>
    <xf numFmtId="1" fontId="5" fillId="2" borderId="18"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45" xfId="0" applyFont="1" applyFill="1" applyBorder="1" applyAlignment="1">
      <alignment horizontal="center" vertical="center"/>
    </xf>
    <xf numFmtId="1" fontId="5" fillId="2" borderId="47" xfId="0" applyNumberFormat="1" applyFont="1" applyFill="1" applyBorder="1" applyAlignment="1">
      <alignment horizontal="center" vertical="center"/>
    </xf>
    <xf numFmtId="1" fontId="5" fillId="2" borderId="4" xfId="0" applyNumberFormat="1" applyFont="1" applyFill="1" applyBorder="1" applyAlignment="1">
      <alignment horizontal="center" vertical="center"/>
    </xf>
    <xf numFmtId="1" fontId="5" fillId="2" borderId="2" xfId="0" applyNumberFormat="1" applyFont="1" applyFill="1" applyBorder="1" applyAlignment="1">
      <alignment horizontal="center" vertical="center"/>
    </xf>
    <xf numFmtId="1" fontId="5" fillId="2" borderId="32" xfId="0" applyNumberFormat="1" applyFont="1" applyFill="1" applyBorder="1" applyAlignment="1">
      <alignment horizontal="center" vertical="center"/>
    </xf>
    <xf numFmtId="1" fontId="5" fillId="2" borderId="33" xfId="0" applyNumberFormat="1" applyFont="1" applyFill="1" applyBorder="1" applyAlignment="1">
      <alignment horizontal="center" vertical="center"/>
    </xf>
    <xf numFmtId="1" fontId="5" fillId="2" borderId="45" xfId="0" applyNumberFormat="1" applyFont="1" applyFill="1" applyBorder="1" applyAlignment="1">
      <alignment horizontal="center" vertical="center"/>
    </xf>
    <xf numFmtId="0" fontId="7" fillId="2" borderId="46"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1" fontId="7" fillId="2" borderId="27" xfId="0" applyNumberFormat="1" applyFont="1" applyFill="1" applyBorder="1" applyAlignment="1">
      <alignment horizontal="left" vertical="center" wrapText="1"/>
    </xf>
    <xf numFmtId="1" fontId="7" fillId="2" borderId="54" xfId="0" applyNumberFormat="1"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7" fillId="2" borderId="36" xfId="0" applyFont="1" applyFill="1" applyBorder="1" applyAlignment="1">
      <alignment horizontal="left" vertical="center" wrapText="1"/>
    </xf>
    <xf numFmtId="0" fontId="7" fillId="2" borderId="15" xfId="0" applyFont="1" applyFill="1" applyBorder="1" applyAlignment="1">
      <alignment horizontal="left" vertical="center" wrapText="1"/>
    </xf>
  </cellXfs>
  <cellStyles count="2">
    <cellStyle name="Prozent" xfId="1" builtinId="5"/>
    <cellStyle name="Standard" xfId="0" builtinId="0"/>
  </cellStyles>
  <dxfs count="9">
    <dxf>
      <fill>
        <patternFill>
          <bgColor theme="9" tint="0.39994506668294322"/>
        </patternFill>
      </fill>
    </dxf>
    <dxf>
      <fill>
        <patternFill>
          <bgColor theme="8" tint="0.59996337778862885"/>
        </patternFill>
      </fill>
    </dxf>
    <dxf>
      <fill>
        <patternFill>
          <bgColor theme="9" tint="0.39994506668294322"/>
        </patternFill>
      </fill>
    </dxf>
    <dxf>
      <fill>
        <patternFill>
          <bgColor theme="8" tint="0.59996337778862885"/>
        </patternFill>
      </fill>
    </dxf>
    <dxf>
      <fill>
        <patternFill>
          <bgColor theme="9" tint="0.39994506668294322"/>
        </patternFill>
      </fill>
    </dxf>
    <dxf>
      <fill>
        <patternFill>
          <bgColor theme="4" tint="0.59996337778862885"/>
        </patternFill>
      </fill>
    </dxf>
    <dxf>
      <fill>
        <patternFill>
          <bgColor theme="9" tint="0.39994506668294322"/>
        </patternFill>
      </fill>
    </dxf>
    <dxf>
      <fill>
        <patternFill>
          <bgColor theme="9" tint="0.39994506668294322"/>
        </patternFill>
      </fill>
    </dxf>
    <dxf>
      <fill>
        <patternFill>
          <bgColor theme="8" tint="0.59996337778862885"/>
        </patternFill>
      </fill>
    </dxf>
  </dxfs>
  <tableStyles count="0" defaultTableStyle="TableStyleMedium2" defaultPivotStyle="PivotStyleLight16"/>
  <colors>
    <mruColors>
      <color rgb="FFFFFF66"/>
      <color rgb="FF0066FF"/>
      <color rgb="FFDAD2FA"/>
      <color rgb="FFE18987"/>
      <color rgb="FFD96865"/>
      <color rgb="FFFB11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655159</xdr:colOff>
      <xdr:row>0</xdr:row>
      <xdr:rowOff>0</xdr:rowOff>
    </xdr:from>
    <xdr:to>
      <xdr:col>12</xdr:col>
      <xdr:colOff>3683</xdr:colOff>
      <xdr:row>4</xdr:row>
      <xdr:rowOff>120757</xdr:rowOff>
    </xdr:to>
    <xdr:pic>
      <xdr:nvPicPr>
        <xdr:cNvPr id="2" name="Grafik 1">
          <a:extLst>
            <a:ext uri="{FF2B5EF4-FFF2-40B4-BE49-F238E27FC236}">
              <a16:creationId xmlns:a16="http://schemas.microsoft.com/office/drawing/2014/main" id="{159A05DD-7318-B0CA-F8AE-4B59C1C86501}"/>
            </a:ext>
          </a:extLst>
        </xdr:cNvPr>
        <xdr:cNvPicPr>
          <a:picLocks noChangeAspect="1"/>
        </xdr:cNvPicPr>
      </xdr:nvPicPr>
      <xdr:blipFill>
        <a:blip xmlns:r="http://schemas.openxmlformats.org/officeDocument/2006/relationships" r:embed="rId1"/>
        <a:stretch>
          <a:fillRect/>
        </a:stretch>
      </xdr:blipFill>
      <xdr:spPr>
        <a:xfrm>
          <a:off x="11329207" y="0"/>
          <a:ext cx="3040474" cy="96742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62"/>
  <sheetViews>
    <sheetView tabSelected="1" zoomScale="78" zoomScaleNormal="85" workbookViewId="0">
      <selection activeCell="P17" sqref="P17"/>
    </sheetView>
  </sheetViews>
  <sheetFormatPr baseColWidth="10" defaultColWidth="11.42578125" defaultRowHeight="15"/>
  <cols>
    <col min="1" max="1" width="4.42578125" customWidth="1"/>
    <col min="2" max="2" width="10.28515625" customWidth="1"/>
    <col min="3" max="3" width="11.85546875" customWidth="1"/>
    <col min="4" max="4" width="19.5703125" style="29" customWidth="1"/>
    <col min="5" max="5" width="16.28515625" style="29" customWidth="1"/>
    <col min="6" max="6" width="16.140625" customWidth="1"/>
    <col min="7" max="7" width="25" customWidth="1"/>
    <col min="8" max="8" width="17.85546875" customWidth="1"/>
    <col min="9" max="9" width="20.140625" customWidth="1"/>
    <col min="10" max="10" width="11.42578125" customWidth="1"/>
    <col min="11" max="11" width="25.140625" customWidth="1"/>
    <col min="12" max="12" width="27.5703125" customWidth="1"/>
    <col min="13" max="13" width="16.140625" customWidth="1"/>
    <col min="14" max="14" width="16.5703125" customWidth="1"/>
    <col min="15" max="15" width="17.7109375" customWidth="1"/>
  </cols>
  <sheetData>
    <row r="1" spans="2:21" ht="19.5">
      <c r="B1" s="174" t="s">
        <v>110</v>
      </c>
      <c r="C1" s="23"/>
      <c r="D1" s="23"/>
      <c r="E1" s="23"/>
      <c r="F1" s="23"/>
      <c r="G1" s="23"/>
      <c r="H1" s="23"/>
      <c r="I1" s="24"/>
      <c r="J1" s="25"/>
      <c r="K1" s="23"/>
      <c r="L1" s="23"/>
      <c r="M1" s="23"/>
      <c r="N1" s="23"/>
      <c r="O1" s="23"/>
      <c r="P1" s="23"/>
      <c r="Q1" s="23"/>
      <c r="R1" s="23"/>
      <c r="S1" s="23"/>
    </row>
    <row r="2" spans="2:21">
      <c r="B2" s="26"/>
      <c r="C2" s="23"/>
      <c r="D2" s="23"/>
      <c r="E2" s="23"/>
      <c r="F2" s="23"/>
      <c r="G2" s="23"/>
      <c r="H2" s="23"/>
      <c r="I2" s="24"/>
      <c r="J2" s="25"/>
      <c r="K2" s="23"/>
      <c r="L2" s="23"/>
      <c r="M2" s="23"/>
      <c r="N2" s="23"/>
      <c r="O2" s="23"/>
      <c r="P2" s="23"/>
      <c r="Q2" s="23"/>
      <c r="R2" s="23"/>
      <c r="S2" s="23"/>
    </row>
    <row r="3" spans="2:21" s="27" customFormat="1" ht="17.25" customHeight="1">
      <c r="B3" s="175" t="s">
        <v>43</v>
      </c>
      <c r="C3" s="65"/>
      <c r="D3" s="44"/>
      <c r="E3" s="44"/>
      <c r="F3" s="44"/>
      <c r="G3" s="44"/>
      <c r="H3" s="44"/>
      <c r="I3" s="44"/>
      <c r="J3" s="44"/>
      <c r="K3" s="44"/>
      <c r="L3" s="44"/>
      <c r="M3" s="44"/>
      <c r="N3" s="23"/>
      <c r="O3" s="23"/>
      <c r="P3" s="23"/>
      <c r="Q3" s="23"/>
      <c r="R3" s="23"/>
      <c r="S3" s="23"/>
      <c r="T3"/>
      <c r="U3"/>
    </row>
    <row r="4" spans="2:21" s="27" customFormat="1" ht="17.25" customHeight="1">
      <c r="B4" s="65"/>
      <c r="C4" s="44" t="s">
        <v>42</v>
      </c>
      <c r="D4" s="44"/>
      <c r="E4" s="44"/>
      <c r="F4" s="44"/>
      <c r="G4" s="44"/>
      <c r="H4" s="44"/>
      <c r="I4" s="44"/>
      <c r="J4" s="44"/>
      <c r="K4" s="44"/>
      <c r="L4" s="44"/>
      <c r="M4" s="44"/>
      <c r="N4" s="23"/>
      <c r="O4" s="23"/>
      <c r="P4" s="23"/>
      <c r="Q4" s="23"/>
      <c r="R4" s="23"/>
      <c r="S4" s="23"/>
      <c r="T4"/>
      <c r="U4"/>
    </row>
    <row r="5" spans="2:21" s="27" customFormat="1" ht="17.25" customHeight="1">
      <c r="B5" s="65"/>
      <c r="C5" s="44" t="s">
        <v>94</v>
      </c>
      <c r="D5" s="44"/>
      <c r="E5" s="44"/>
      <c r="F5" s="44"/>
      <c r="G5" s="44"/>
      <c r="H5" s="44"/>
      <c r="I5" s="44"/>
      <c r="J5" s="44"/>
      <c r="K5" s="44"/>
      <c r="L5" s="44"/>
      <c r="M5" s="44"/>
      <c r="N5" s="23"/>
      <c r="O5" s="23"/>
      <c r="P5" s="23"/>
      <c r="Q5" s="23"/>
      <c r="R5" s="23"/>
      <c r="S5" s="23"/>
      <c r="T5"/>
      <c r="U5"/>
    </row>
    <row r="6" spans="2:21" s="27" customFormat="1" ht="17.25" customHeight="1">
      <c r="B6" s="65"/>
      <c r="C6" s="44" t="s">
        <v>89</v>
      </c>
      <c r="D6" s="44"/>
      <c r="E6" s="44"/>
      <c r="F6" s="44"/>
      <c r="G6" s="44"/>
      <c r="H6" s="44"/>
      <c r="I6" s="44"/>
      <c r="J6" s="44"/>
      <c r="K6" s="44"/>
      <c r="L6" s="44"/>
      <c r="M6" s="44"/>
      <c r="N6" s="23"/>
      <c r="O6" s="23"/>
      <c r="P6" s="23"/>
      <c r="Q6" s="23"/>
      <c r="R6" s="23"/>
      <c r="S6" s="23"/>
      <c r="T6"/>
      <c r="U6"/>
    </row>
    <row r="7" spans="2:21" s="27" customFormat="1" ht="17.25" customHeight="1">
      <c r="B7" s="65"/>
      <c r="C7" s="44" t="s">
        <v>91</v>
      </c>
      <c r="D7" s="44"/>
      <c r="E7" s="44"/>
      <c r="F7" s="44"/>
      <c r="G7" s="44"/>
      <c r="H7" s="44"/>
      <c r="I7" s="44"/>
      <c r="J7" s="44"/>
      <c r="K7" s="44"/>
      <c r="L7" s="44"/>
      <c r="M7" s="44"/>
      <c r="N7" s="23"/>
      <c r="O7" s="23"/>
      <c r="P7" s="23"/>
      <c r="Q7" s="23"/>
      <c r="R7" s="23"/>
      <c r="S7" s="23"/>
      <c r="T7"/>
      <c r="U7"/>
    </row>
    <row r="8" spans="2:21" s="27" customFormat="1" ht="17.25" customHeight="1">
      <c r="B8" s="65"/>
      <c r="C8" s="66" t="s">
        <v>79</v>
      </c>
      <c r="D8" s="44" t="s">
        <v>92</v>
      </c>
      <c r="E8" s="44"/>
      <c r="F8" s="44"/>
      <c r="G8" s="44"/>
      <c r="H8" s="44"/>
      <c r="I8" s="44"/>
      <c r="J8" s="44"/>
      <c r="K8" s="44"/>
      <c r="L8" s="44"/>
      <c r="M8" s="44"/>
      <c r="N8" s="23"/>
      <c r="O8" s="23"/>
      <c r="P8" s="23"/>
      <c r="Q8" s="23"/>
      <c r="R8" s="23"/>
      <c r="S8" s="23"/>
      <c r="T8"/>
      <c r="U8"/>
    </row>
    <row r="9" spans="2:21" s="27" customFormat="1" ht="17.25" customHeight="1">
      <c r="B9" s="65"/>
      <c r="C9" s="66" t="s">
        <v>79</v>
      </c>
      <c r="D9" s="44" t="s">
        <v>93</v>
      </c>
      <c r="E9" s="44"/>
      <c r="F9" s="44"/>
      <c r="G9" s="44"/>
      <c r="H9" s="44"/>
      <c r="I9" s="44"/>
      <c r="J9" s="44"/>
      <c r="K9" s="44"/>
      <c r="L9" s="44"/>
      <c r="M9" s="44"/>
      <c r="N9" s="23"/>
      <c r="O9" s="23"/>
      <c r="P9" s="23"/>
      <c r="Q9" s="23"/>
      <c r="R9" s="23"/>
      <c r="S9" s="23"/>
      <c r="T9"/>
      <c r="U9"/>
    </row>
    <row r="10" spans="2:21" s="27" customFormat="1" ht="17.25" customHeight="1">
      <c r="B10" s="65"/>
      <c r="C10" s="66" t="s">
        <v>79</v>
      </c>
      <c r="D10" s="44" t="s">
        <v>95</v>
      </c>
      <c r="E10" s="44"/>
      <c r="F10" s="44"/>
      <c r="G10" s="44"/>
      <c r="H10" s="44"/>
      <c r="I10" s="44"/>
      <c r="J10" s="44"/>
      <c r="K10" s="44"/>
      <c r="L10" s="44"/>
      <c r="M10" s="44"/>
      <c r="N10" s="23"/>
      <c r="O10" s="23"/>
      <c r="P10" s="23"/>
      <c r="Q10" s="23"/>
      <c r="R10" s="23"/>
      <c r="S10" s="23"/>
      <c r="T10"/>
      <c r="U10"/>
    </row>
    <row r="11" spans="2:21" s="27" customFormat="1" ht="17.25" customHeight="1">
      <c r="B11" s="65"/>
      <c r="C11" s="44" t="s">
        <v>90</v>
      </c>
      <c r="D11" s="44"/>
      <c r="E11" s="44"/>
      <c r="F11" s="44"/>
      <c r="G11" s="44"/>
      <c r="H11" s="44"/>
      <c r="I11" s="44"/>
      <c r="J11" s="44"/>
      <c r="K11" s="44"/>
      <c r="L11" s="44"/>
      <c r="M11" s="44"/>
      <c r="N11" s="23"/>
      <c r="O11" s="23"/>
      <c r="P11" s="23"/>
      <c r="Q11" s="23"/>
      <c r="R11" s="23"/>
      <c r="S11" s="23"/>
      <c r="T11"/>
      <c r="U11"/>
    </row>
    <row r="12" spans="2:21" s="27" customFormat="1" ht="17.25" customHeight="1">
      <c r="B12" s="65"/>
      <c r="C12" s="44"/>
      <c r="D12" s="44"/>
      <c r="E12" s="44"/>
      <c r="F12" s="44"/>
      <c r="G12" s="44"/>
      <c r="H12" s="44"/>
      <c r="I12" s="44"/>
      <c r="J12" s="44"/>
      <c r="K12" s="44"/>
      <c r="L12" s="44"/>
      <c r="M12" s="44"/>
      <c r="N12" s="23"/>
      <c r="O12" s="23"/>
      <c r="P12" s="23"/>
      <c r="Q12" s="23"/>
      <c r="R12" s="23"/>
      <c r="S12" s="23"/>
      <c r="T12"/>
      <c r="U12"/>
    </row>
    <row r="13" spans="2:21" s="27" customFormat="1" ht="17.25" customHeight="1">
      <c r="B13" s="175" t="s">
        <v>44</v>
      </c>
      <c r="C13" s="44"/>
      <c r="D13" s="44"/>
      <c r="E13" s="44"/>
      <c r="F13" s="44"/>
      <c r="G13" s="44"/>
      <c r="H13" s="44"/>
      <c r="I13" s="44"/>
      <c r="J13" s="44"/>
      <c r="K13" s="44"/>
      <c r="L13" s="44"/>
      <c r="M13" s="44"/>
      <c r="N13" s="23"/>
      <c r="O13" s="23"/>
      <c r="P13" s="23"/>
      <c r="Q13" s="23"/>
      <c r="R13" s="23"/>
      <c r="S13" s="23"/>
      <c r="T13"/>
      <c r="U13"/>
    </row>
    <row r="14" spans="2:21" s="27" customFormat="1" ht="17.25" customHeight="1">
      <c r="B14" s="65" t="s">
        <v>120</v>
      </c>
      <c r="C14" s="44"/>
      <c r="D14" s="44"/>
      <c r="E14" s="44"/>
      <c r="F14" s="44"/>
      <c r="G14" s="44"/>
      <c r="H14" s="44"/>
      <c r="I14" s="44"/>
      <c r="J14" s="44"/>
      <c r="K14" s="44"/>
      <c r="L14" s="44"/>
      <c r="M14" s="44"/>
      <c r="N14" s="23"/>
      <c r="O14" s="23"/>
      <c r="P14" s="23"/>
      <c r="Q14" s="23"/>
      <c r="R14" s="23"/>
      <c r="S14" s="23"/>
      <c r="T14"/>
      <c r="U14"/>
    </row>
    <row r="15" spans="2:21" s="27" customFormat="1" ht="17.25" customHeight="1">
      <c r="B15" s="65" t="s">
        <v>106</v>
      </c>
      <c r="C15" s="44"/>
      <c r="D15" s="44"/>
      <c r="E15" s="44"/>
      <c r="F15" s="44"/>
      <c r="G15" s="44"/>
      <c r="H15" s="44"/>
      <c r="I15" s="44"/>
      <c r="J15" s="44"/>
      <c r="K15" s="44"/>
      <c r="L15" s="44"/>
      <c r="M15" s="44"/>
      <c r="N15" s="23"/>
      <c r="O15" s="23"/>
      <c r="P15" s="23"/>
      <c r="Q15" s="23"/>
      <c r="R15" s="23"/>
      <c r="S15" s="23"/>
      <c r="T15"/>
      <c r="U15"/>
    </row>
    <row r="16" spans="2:21" s="27" customFormat="1" ht="17.25" customHeight="1">
      <c r="B16" s="65"/>
      <c r="C16" s="44"/>
      <c r="D16" s="44"/>
      <c r="E16" s="44"/>
      <c r="F16" s="44"/>
      <c r="G16" s="44"/>
      <c r="H16" s="44"/>
      <c r="I16" s="44"/>
      <c r="J16" s="44"/>
      <c r="K16" s="44"/>
      <c r="L16" s="44"/>
      <c r="M16" s="44"/>
      <c r="N16" s="23"/>
      <c r="O16" s="23"/>
      <c r="P16" s="23"/>
      <c r="Q16" s="23"/>
      <c r="R16" s="23"/>
      <c r="S16" s="23"/>
      <c r="T16"/>
      <c r="U16"/>
    </row>
    <row r="17" spans="2:21" s="27" customFormat="1" ht="17.25" customHeight="1">
      <c r="B17" s="175" t="s">
        <v>45</v>
      </c>
      <c r="C17" s="44"/>
      <c r="D17" s="44"/>
      <c r="E17" s="44"/>
      <c r="F17" s="44"/>
      <c r="G17" s="44"/>
      <c r="H17" s="44"/>
      <c r="I17" s="44"/>
      <c r="J17" s="44"/>
      <c r="K17" s="44"/>
      <c r="L17" s="44"/>
      <c r="M17" s="44"/>
      <c r="N17" s="23"/>
      <c r="O17" s="23"/>
      <c r="P17" s="23"/>
      <c r="Q17" s="23"/>
      <c r="R17" s="23"/>
      <c r="S17" s="23"/>
      <c r="T17"/>
      <c r="U17"/>
    </row>
    <row r="18" spans="2:21" s="27" customFormat="1" ht="17.25" customHeight="1">
      <c r="B18" s="65" t="s">
        <v>47</v>
      </c>
      <c r="C18" s="44"/>
      <c r="D18" s="44"/>
      <c r="E18" s="44"/>
      <c r="F18" s="44"/>
      <c r="G18" s="44"/>
      <c r="H18" s="44"/>
      <c r="I18" s="44"/>
      <c r="J18" s="44"/>
      <c r="K18" s="44"/>
      <c r="L18" s="44"/>
      <c r="M18" s="44"/>
      <c r="N18" s="23"/>
      <c r="O18" s="23"/>
      <c r="P18" s="23"/>
      <c r="Q18" s="23"/>
      <c r="R18" s="23"/>
      <c r="S18" s="23"/>
      <c r="T18"/>
      <c r="U18"/>
    </row>
    <row r="19" spans="2:21" s="27" customFormat="1" ht="17.25" customHeight="1">
      <c r="B19" s="65"/>
      <c r="C19" s="44" t="s">
        <v>80</v>
      </c>
      <c r="D19" s="44"/>
      <c r="E19" s="44"/>
      <c r="F19" s="44"/>
      <c r="G19" s="44"/>
      <c r="H19" s="44"/>
      <c r="I19" s="44"/>
      <c r="J19" s="44"/>
      <c r="K19" s="44"/>
      <c r="L19" s="44"/>
      <c r="M19" s="44"/>
      <c r="N19" s="23"/>
      <c r="O19" s="23"/>
      <c r="P19" s="23"/>
      <c r="Q19" s="23"/>
      <c r="R19" s="23"/>
      <c r="S19" s="23"/>
      <c r="T19"/>
      <c r="U19"/>
    </row>
    <row r="20" spans="2:21" s="27" customFormat="1" ht="17.25" customHeight="1">
      <c r="B20" s="65"/>
      <c r="C20" s="44" t="s">
        <v>96</v>
      </c>
      <c r="D20" s="44"/>
      <c r="E20" s="44"/>
      <c r="F20" s="44"/>
      <c r="G20" s="44"/>
      <c r="H20" s="44"/>
      <c r="I20" s="44"/>
      <c r="J20" s="44"/>
      <c r="K20" s="44"/>
      <c r="L20" s="44"/>
      <c r="M20" s="44"/>
      <c r="N20" s="23"/>
      <c r="O20" s="23"/>
      <c r="P20" s="23"/>
      <c r="Q20" s="23"/>
      <c r="R20" s="23"/>
      <c r="S20" s="23"/>
      <c r="T20"/>
      <c r="U20"/>
    </row>
    <row r="21" spans="2:21" s="27" customFormat="1" ht="17.25" customHeight="1">
      <c r="B21" s="65"/>
      <c r="C21" s="44" t="s">
        <v>97</v>
      </c>
      <c r="D21" s="44"/>
      <c r="E21" s="44"/>
      <c r="F21" s="44"/>
      <c r="G21" s="44"/>
      <c r="H21" s="44"/>
      <c r="I21" s="44"/>
      <c r="J21" s="44"/>
      <c r="K21" s="44"/>
      <c r="L21" s="44"/>
      <c r="M21" s="44"/>
      <c r="N21" s="23"/>
      <c r="O21" s="23"/>
      <c r="P21" s="23"/>
      <c r="Q21" s="23"/>
      <c r="R21" s="23"/>
      <c r="S21" s="23"/>
      <c r="T21"/>
      <c r="U21"/>
    </row>
    <row r="22" spans="2:21" s="27" customFormat="1" ht="17.25" customHeight="1">
      <c r="B22" s="65"/>
      <c r="C22" s="44" t="s">
        <v>98</v>
      </c>
      <c r="D22" s="44"/>
      <c r="E22" s="44"/>
      <c r="F22" s="44"/>
      <c r="G22" s="44"/>
      <c r="H22" s="44"/>
      <c r="I22" s="44"/>
      <c r="J22" s="44"/>
      <c r="K22" s="44"/>
      <c r="L22" s="44"/>
      <c r="M22" s="44"/>
      <c r="N22" s="23"/>
      <c r="O22" s="23"/>
      <c r="P22" s="23"/>
      <c r="Q22" s="23"/>
      <c r="R22" s="23"/>
      <c r="S22" s="23"/>
      <c r="T22"/>
      <c r="U22"/>
    </row>
    <row r="23" spans="2:21">
      <c r="B23" s="44"/>
      <c r="C23" s="44"/>
      <c r="D23" s="44"/>
      <c r="E23" s="44"/>
      <c r="F23" s="44"/>
      <c r="G23" s="44"/>
      <c r="H23" s="44"/>
      <c r="I23" s="44"/>
      <c r="J23" s="44"/>
      <c r="K23" s="44"/>
      <c r="L23" s="44"/>
      <c r="M23" s="44"/>
      <c r="N23" s="23"/>
      <c r="O23" s="23"/>
      <c r="P23" s="23"/>
      <c r="Q23" s="23"/>
      <c r="R23" s="23"/>
      <c r="S23" s="23"/>
    </row>
    <row r="24" spans="2:21" ht="15.75">
      <c r="B24" s="176" t="s">
        <v>46</v>
      </c>
      <c r="C24" s="44"/>
      <c r="D24" s="44"/>
      <c r="E24" s="44"/>
      <c r="F24" s="44"/>
      <c r="G24" s="44"/>
      <c r="H24" s="44"/>
      <c r="I24" s="44"/>
      <c r="J24" s="44"/>
      <c r="K24" s="44"/>
      <c r="L24" s="44"/>
      <c r="M24" s="44"/>
      <c r="N24" s="23"/>
      <c r="O24" s="23"/>
      <c r="P24" s="23"/>
      <c r="Q24" s="23"/>
      <c r="R24" s="23"/>
      <c r="S24" s="23"/>
    </row>
    <row r="25" spans="2:21">
      <c r="B25" s="65" t="s">
        <v>99</v>
      </c>
      <c r="C25" s="44"/>
      <c r="D25" s="44"/>
      <c r="E25" s="44"/>
      <c r="F25" s="44"/>
      <c r="G25" s="44"/>
      <c r="H25" s="44"/>
      <c r="I25" s="44"/>
      <c r="J25" s="44"/>
      <c r="K25" s="44"/>
      <c r="L25" s="44"/>
      <c r="M25" s="44"/>
      <c r="N25" s="23"/>
      <c r="O25" s="23"/>
      <c r="P25" s="23"/>
      <c r="Q25" s="23"/>
      <c r="R25" s="23"/>
      <c r="S25" s="23"/>
    </row>
    <row r="26" spans="2:21">
      <c r="B26" s="44"/>
      <c r="C26" s="65" t="s">
        <v>41</v>
      </c>
      <c r="D26" s="44"/>
      <c r="E26" s="44"/>
      <c r="F26" s="44"/>
      <c r="G26" s="44"/>
      <c r="H26" s="44"/>
      <c r="I26" s="44"/>
      <c r="J26" s="44"/>
      <c r="K26" s="44"/>
      <c r="L26" s="44"/>
      <c r="M26" s="44"/>
      <c r="N26" s="23"/>
      <c r="O26" s="23"/>
      <c r="P26" s="23"/>
      <c r="Q26" s="23"/>
      <c r="R26" s="23"/>
      <c r="S26" s="23"/>
    </row>
    <row r="27" spans="2:21">
      <c r="B27" s="44"/>
      <c r="C27" s="65"/>
      <c r="D27" s="44"/>
      <c r="E27" s="44"/>
      <c r="F27" s="44"/>
      <c r="G27" s="44"/>
      <c r="H27" s="44"/>
      <c r="I27" s="44"/>
      <c r="J27" s="44"/>
      <c r="K27" s="44"/>
      <c r="L27" s="44"/>
      <c r="M27" s="44"/>
      <c r="N27" s="23"/>
      <c r="O27" s="23"/>
      <c r="P27" s="23"/>
      <c r="Q27" s="23"/>
      <c r="R27" s="23"/>
      <c r="S27" s="23"/>
    </row>
    <row r="28" spans="2:21" ht="15.75">
      <c r="B28" s="176" t="s">
        <v>48</v>
      </c>
      <c r="C28" s="65"/>
      <c r="D28" s="44"/>
      <c r="E28" s="44"/>
      <c r="F28" s="44"/>
      <c r="G28" s="44"/>
      <c r="H28" s="44"/>
      <c r="I28" s="44"/>
      <c r="J28" s="44"/>
      <c r="K28" s="44"/>
      <c r="L28" s="44"/>
      <c r="M28" s="44"/>
      <c r="N28" s="23"/>
      <c r="O28" s="23"/>
      <c r="P28" s="23"/>
      <c r="Q28" s="23"/>
      <c r="R28" s="23"/>
      <c r="S28" s="23"/>
    </row>
    <row r="29" spans="2:21">
      <c r="B29" s="65" t="s">
        <v>117</v>
      </c>
      <c r="C29" s="44"/>
      <c r="D29" s="44"/>
      <c r="E29" s="44"/>
      <c r="F29" s="44"/>
      <c r="G29" s="44"/>
      <c r="H29" s="44"/>
      <c r="I29" s="44"/>
      <c r="J29" s="44"/>
      <c r="K29" s="44"/>
      <c r="L29" s="44"/>
      <c r="M29" s="44"/>
      <c r="N29" s="23"/>
      <c r="O29" s="23"/>
      <c r="P29" s="23"/>
      <c r="Q29" s="23"/>
      <c r="R29" s="23"/>
      <c r="S29" s="23"/>
    </row>
    <row r="30" spans="2:21">
      <c r="B30" s="65" t="s">
        <v>118</v>
      </c>
      <c r="C30" s="44"/>
      <c r="D30" s="44"/>
      <c r="E30" s="44"/>
      <c r="F30" s="44"/>
      <c r="G30" s="44"/>
      <c r="H30" s="44"/>
      <c r="I30" s="44"/>
      <c r="J30" s="44"/>
      <c r="K30" s="44"/>
      <c r="L30" s="44"/>
      <c r="M30" s="44"/>
      <c r="N30" s="23"/>
      <c r="O30" s="23"/>
      <c r="P30" s="23"/>
      <c r="Q30" s="23"/>
      <c r="R30" s="23"/>
      <c r="S30" s="23"/>
    </row>
    <row r="31" spans="2:21" ht="19.5" customHeight="1">
      <c r="B31" s="65"/>
      <c r="C31" s="44"/>
      <c r="D31" s="44"/>
      <c r="E31" s="44"/>
      <c r="F31" s="44"/>
      <c r="G31" s="44"/>
      <c r="H31" s="44"/>
      <c r="I31" s="44"/>
      <c r="J31" s="44"/>
      <c r="K31" s="44"/>
      <c r="L31" s="44"/>
      <c r="M31" s="44"/>
      <c r="N31" s="23"/>
      <c r="O31" s="23"/>
      <c r="P31" s="23"/>
      <c r="Q31" s="23"/>
      <c r="R31" s="23"/>
      <c r="S31" s="23"/>
    </row>
    <row r="32" spans="2:21">
      <c r="B32" s="65" t="s">
        <v>49</v>
      </c>
      <c r="C32" s="44"/>
      <c r="D32" s="44"/>
      <c r="E32" s="44"/>
      <c r="F32" s="44"/>
      <c r="G32" s="44"/>
      <c r="H32" s="44"/>
      <c r="I32" s="44"/>
      <c r="J32" s="44"/>
      <c r="K32" s="44"/>
      <c r="L32" s="44"/>
      <c r="M32" s="44"/>
      <c r="N32" s="23"/>
      <c r="O32" s="23"/>
      <c r="P32" s="23"/>
      <c r="Q32" s="23"/>
      <c r="R32" s="23"/>
      <c r="S32" s="23"/>
    </row>
    <row r="33" spans="2:19">
      <c r="B33" s="44"/>
      <c r="C33" s="65" t="s">
        <v>25</v>
      </c>
      <c r="D33" s="44"/>
      <c r="E33" s="44"/>
      <c r="F33" s="44"/>
      <c r="G33" s="44"/>
      <c r="H33" s="44"/>
      <c r="I33" s="44"/>
      <c r="J33" s="44"/>
      <c r="K33" s="44"/>
      <c r="L33" s="44"/>
      <c r="M33" s="44"/>
      <c r="N33" s="23"/>
      <c r="O33" s="23"/>
      <c r="P33" s="23"/>
      <c r="Q33" s="23"/>
      <c r="R33" s="23"/>
      <c r="S33" s="23"/>
    </row>
    <row r="34" spans="2:19">
      <c r="B34" s="44"/>
      <c r="C34" s="65" t="s">
        <v>127</v>
      </c>
      <c r="D34" s="44"/>
      <c r="E34" s="44"/>
      <c r="F34" s="44"/>
      <c r="G34" s="44"/>
      <c r="H34" s="44"/>
      <c r="I34" s="44"/>
      <c r="J34" s="44"/>
      <c r="K34" s="44"/>
      <c r="L34" s="44"/>
      <c r="M34" s="44"/>
      <c r="N34" s="23"/>
      <c r="O34" s="23"/>
      <c r="P34" s="23"/>
      <c r="Q34" s="23"/>
      <c r="R34" s="23"/>
      <c r="S34" s="23"/>
    </row>
    <row r="35" spans="2:19">
      <c r="B35" s="44"/>
      <c r="C35" s="65" t="s">
        <v>24</v>
      </c>
      <c r="D35" s="44"/>
      <c r="E35" s="44"/>
      <c r="F35" s="44"/>
      <c r="G35" s="44"/>
      <c r="H35" s="44"/>
      <c r="I35" s="44"/>
      <c r="J35" s="44"/>
      <c r="K35" s="44"/>
      <c r="L35" s="44"/>
      <c r="M35" s="44"/>
      <c r="N35" s="23"/>
      <c r="O35" s="23"/>
      <c r="P35" s="23"/>
      <c r="Q35" s="23"/>
      <c r="R35" s="23"/>
      <c r="S35" s="23"/>
    </row>
    <row r="36" spans="2:19">
      <c r="B36" s="65"/>
      <c r="C36" s="44"/>
      <c r="D36" s="44"/>
      <c r="E36" s="44"/>
      <c r="F36" s="44"/>
      <c r="G36" s="44"/>
      <c r="H36" s="44"/>
      <c r="I36" s="44"/>
      <c r="J36" s="44"/>
      <c r="K36" s="44"/>
      <c r="L36" s="44"/>
      <c r="M36" s="44"/>
      <c r="P36" s="23"/>
      <c r="Q36" s="23"/>
      <c r="R36" s="23"/>
      <c r="S36" s="23"/>
    </row>
    <row r="37" spans="2:19" ht="21.75" customHeight="1">
      <c r="B37" s="175" t="s">
        <v>103</v>
      </c>
      <c r="C37" s="44"/>
      <c r="D37" s="44"/>
      <c r="E37" s="44"/>
      <c r="F37" s="44"/>
      <c r="G37" s="44"/>
      <c r="H37" s="175" t="s">
        <v>123</v>
      </c>
      <c r="I37" s="44"/>
      <c r="J37" s="44"/>
      <c r="K37" s="44"/>
      <c r="L37" s="44"/>
      <c r="M37" s="44"/>
      <c r="P37" s="23"/>
      <c r="Q37" s="23"/>
      <c r="R37" s="23"/>
      <c r="S37" s="23"/>
    </row>
    <row r="38" spans="2:19">
      <c r="B38" s="65"/>
      <c r="C38" s="44"/>
      <c r="D38" s="44"/>
      <c r="E38" s="44"/>
      <c r="F38" s="44"/>
      <c r="G38" s="44"/>
      <c r="H38" s="44"/>
      <c r="I38" s="44"/>
      <c r="J38" s="44"/>
      <c r="K38" s="44"/>
      <c r="L38" s="44"/>
      <c r="M38" s="44"/>
      <c r="P38" s="23"/>
      <c r="Q38" s="23"/>
      <c r="R38" s="23"/>
      <c r="S38" s="23"/>
    </row>
    <row r="39" spans="2:19" ht="35.25" customHeight="1">
      <c r="B39" s="189" t="s">
        <v>23</v>
      </c>
      <c r="C39" s="189"/>
      <c r="D39" s="189"/>
      <c r="E39" s="63" t="s">
        <v>111</v>
      </c>
      <c r="F39" s="63" t="s">
        <v>112</v>
      </c>
      <c r="G39" s="44"/>
      <c r="H39" s="32" t="s">
        <v>1</v>
      </c>
      <c r="I39" s="63" t="s">
        <v>4</v>
      </c>
      <c r="J39" s="44"/>
      <c r="K39" s="44"/>
      <c r="L39" s="44"/>
      <c r="M39" s="44"/>
      <c r="R39" s="23"/>
      <c r="S39" s="23"/>
    </row>
    <row r="40" spans="2:19" ht="39.6" customHeight="1">
      <c r="B40" s="190" t="s">
        <v>27</v>
      </c>
      <c r="C40" s="194" t="s">
        <v>10</v>
      </c>
      <c r="D40" s="195"/>
      <c r="E40" s="18">
        <v>0.9</v>
      </c>
      <c r="F40" s="18">
        <v>1</v>
      </c>
      <c r="G40" s="44"/>
      <c r="H40" s="14" t="s">
        <v>0</v>
      </c>
      <c r="I40" s="14" t="s">
        <v>3</v>
      </c>
      <c r="J40" s="44"/>
      <c r="K40" s="44"/>
      <c r="L40" s="44"/>
      <c r="M40" s="44"/>
    </row>
    <row r="41" spans="2:19" ht="33" customHeight="1">
      <c r="B41" s="191"/>
      <c r="C41" s="194" t="s">
        <v>9</v>
      </c>
      <c r="D41" s="195"/>
      <c r="E41" s="19">
        <v>0.7</v>
      </c>
      <c r="F41" s="19">
        <v>0.8</v>
      </c>
      <c r="G41" s="44"/>
      <c r="H41" s="14">
        <v>5</v>
      </c>
      <c r="I41" s="15">
        <v>447</v>
      </c>
      <c r="J41" s="44"/>
      <c r="K41" s="44"/>
      <c r="L41" s="44"/>
      <c r="M41" s="44"/>
    </row>
    <row r="42" spans="2:19" ht="30.95" customHeight="1">
      <c r="B42" s="191"/>
      <c r="C42" s="196" t="s">
        <v>11</v>
      </c>
      <c r="D42" s="64" t="s">
        <v>12</v>
      </c>
      <c r="E42" s="19">
        <v>0.1</v>
      </c>
      <c r="F42" s="19">
        <v>0.1</v>
      </c>
      <c r="G42" s="44"/>
      <c r="H42" s="14">
        <v>10</v>
      </c>
      <c r="I42" s="15">
        <v>310</v>
      </c>
      <c r="J42" s="44"/>
      <c r="K42" s="44"/>
      <c r="L42" s="44"/>
      <c r="M42" s="44"/>
    </row>
    <row r="43" spans="2:19" ht="33.950000000000003" customHeight="1">
      <c r="B43" s="191"/>
      <c r="C43" s="197"/>
      <c r="D43" s="64" t="s">
        <v>13</v>
      </c>
      <c r="E43" s="19">
        <v>0.2</v>
      </c>
      <c r="F43" s="19">
        <v>0.2</v>
      </c>
      <c r="G43" s="44"/>
      <c r="H43" s="14">
        <v>20</v>
      </c>
      <c r="I43" s="15">
        <v>231</v>
      </c>
      <c r="J43" s="44"/>
      <c r="K43" s="44"/>
      <c r="L43" s="44"/>
      <c r="M43" s="44"/>
    </row>
    <row r="44" spans="2:19" ht="33.950000000000003" customHeight="1">
      <c r="B44" s="191"/>
      <c r="C44" s="197"/>
      <c r="D44" s="64" t="s">
        <v>14</v>
      </c>
      <c r="E44" s="19">
        <v>0.3</v>
      </c>
      <c r="F44" s="19">
        <v>0.4</v>
      </c>
      <c r="G44" s="44"/>
      <c r="H44" s="14">
        <v>30</v>
      </c>
      <c r="I44" s="15">
        <v>171</v>
      </c>
      <c r="J44" s="44"/>
      <c r="K44" s="44"/>
      <c r="L44" s="44"/>
      <c r="M44" s="44"/>
    </row>
    <row r="45" spans="2:19" ht="34.5" customHeight="1">
      <c r="B45" s="192"/>
      <c r="C45" s="198"/>
      <c r="D45" s="64" t="s">
        <v>15</v>
      </c>
      <c r="E45" s="19">
        <v>0.5</v>
      </c>
      <c r="F45" s="19">
        <v>0.7</v>
      </c>
      <c r="G45" s="44"/>
      <c r="H45" s="14">
        <v>60</v>
      </c>
      <c r="I45" s="15">
        <v>102</v>
      </c>
      <c r="J45" s="44"/>
      <c r="K45" s="44"/>
      <c r="L45" s="44"/>
      <c r="M45" s="44"/>
    </row>
    <row r="46" spans="2:19" ht="30" customHeight="1">
      <c r="B46" s="193" t="s">
        <v>16</v>
      </c>
      <c r="C46" s="193"/>
      <c r="D46" s="64" t="s">
        <v>17</v>
      </c>
      <c r="E46" s="19">
        <v>0.9</v>
      </c>
      <c r="F46" s="19">
        <v>1</v>
      </c>
      <c r="G46" s="44"/>
      <c r="H46" s="181">
        <v>90</v>
      </c>
      <c r="I46" s="184">
        <v>73</v>
      </c>
      <c r="J46" s="44"/>
      <c r="K46" s="44"/>
      <c r="L46" s="44"/>
      <c r="M46" s="44"/>
    </row>
    <row r="47" spans="2:19" ht="39.6" customHeight="1">
      <c r="B47" s="193"/>
      <c r="C47" s="193"/>
      <c r="D47" s="64" t="s">
        <v>18</v>
      </c>
      <c r="E47" s="19">
        <v>0.4</v>
      </c>
      <c r="F47" s="19">
        <v>0.6</v>
      </c>
      <c r="G47" s="44"/>
      <c r="H47" s="14">
        <v>120</v>
      </c>
      <c r="I47" s="15">
        <v>57</v>
      </c>
      <c r="J47" s="44"/>
      <c r="K47" s="44"/>
      <c r="L47" s="44"/>
      <c r="M47" s="44"/>
    </row>
    <row r="48" spans="2:19" ht="39.75" customHeight="1">
      <c r="B48" s="193"/>
      <c r="C48" s="193"/>
      <c r="D48" s="64" t="s">
        <v>19</v>
      </c>
      <c r="E48" s="19">
        <v>0.1</v>
      </c>
      <c r="F48" s="19">
        <v>0.6</v>
      </c>
      <c r="G48" s="44"/>
      <c r="H48" s="14">
        <v>180</v>
      </c>
      <c r="I48" s="15">
        <v>41</v>
      </c>
      <c r="J48" s="44"/>
      <c r="K48" s="44"/>
      <c r="L48" s="44"/>
      <c r="M48" s="44"/>
    </row>
    <row r="49" spans="2:13" ht="40.5" customHeight="1">
      <c r="B49" s="193"/>
      <c r="C49" s="193"/>
      <c r="D49" s="64" t="s">
        <v>20</v>
      </c>
      <c r="E49" s="19">
        <v>0.1</v>
      </c>
      <c r="F49" s="19">
        <v>0.6</v>
      </c>
      <c r="G49" s="44"/>
      <c r="H49" s="14">
        <v>240</v>
      </c>
      <c r="I49" s="15">
        <v>32</v>
      </c>
      <c r="J49" s="44"/>
      <c r="K49" s="44"/>
      <c r="L49" s="44"/>
      <c r="M49" s="44"/>
    </row>
    <row r="50" spans="2:13" ht="35.25" customHeight="1">
      <c r="B50" s="193"/>
      <c r="C50" s="193"/>
      <c r="D50" s="64" t="s">
        <v>21</v>
      </c>
      <c r="E50" s="19">
        <v>0.1</v>
      </c>
      <c r="F50" s="19">
        <v>0.2</v>
      </c>
      <c r="G50" s="44"/>
      <c r="H50" s="14">
        <v>360</v>
      </c>
      <c r="I50" s="15">
        <v>23</v>
      </c>
      <c r="J50" s="44"/>
      <c r="K50" s="44"/>
      <c r="L50" s="44"/>
      <c r="M50" s="44"/>
    </row>
    <row r="51" spans="2:13" ht="39.75" customHeight="1">
      <c r="B51" s="193"/>
      <c r="C51" s="193"/>
      <c r="D51" s="64" t="s">
        <v>22</v>
      </c>
      <c r="E51" s="19">
        <v>0.1</v>
      </c>
      <c r="F51" s="19">
        <v>0.2</v>
      </c>
      <c r="G51" s="44"/>
      <c r="H51" s="14">
        <v>720</v>
      </c>
      <c r="I51" s="15">
        <v>16</v>
      </c>
      <c r="J51" s="44"/>
      <c r="K51" s="44"/>
      <c r="L51" s="44"/>
      <c r="M51" s="44"/>
    </row>
    <row r="52" spans="2:13" ht="32.25" customHeight="1">
      <c r="B52" s="186" t="s">
        <v>62</v>
      </c>
      <c r="C52" s="187"/>
      <c r="D52" s="188"/>
      <c r="E52" s="19">
        <v>0</v>
      </c>
      <c r="F52" s="14">
        <v>0.1</v>
      </c>
      <c r="G52" s="44"/>
      <c r="H52" s="14">
        <f>16*60</f>
        <v>960</v>
      </c>
      <c r="I52" s="15">
        <v>12</v>
      </c>
      <c r="J52" s="44"/>
      <c r="K52" s="44"/>
      <c r="L52" s="44"/>
      <c r="M52" s="44"/>
    </row>
    <row r="53" spans="2:13" ht="30" customHeight="1">
      <c r="B53" s="44" t="s">
        <v>121</v>
      </c>
      <c r="C53" s="44"/>
      <c r="D53" s="44"/>
      <c r="E53" s="44"/>
      <c r="F53" s="44"/>
      <c r="G53" s="44"/>
      <c r="H53" s="14">
        <f>24*60</f>
        <v>1440</v>
      </c>
      <c r="I53" s="15">
        <v>8</v>
      </c>
      <c r="J53" s="44"/>
      <c r="K53" s="44"/>
      <c r="L53" s="44"/>
      <c r="M53" s="44"/>
    </row>
    <row r="54" spans="2:13" ht="30" customHeight="1">
      <c r="B54" s="44" t="s">
        <v>122</v>
      </c>
      <c r="C54" s="44"/>
      <c r="D54" s="44"/>
      <c r="E54" s="44"/>
      <c r="F54" s="44"/>
      <c r="G54" s="44"/>
      <c r="H54" s="14">
        <f>48*60</f>
        <v>2880</v>
      </c>
      <c r="I54" s="15">
        <v>5</v>
      </c>
      <c r="J54" s="44"/>
      <c r="K54" s="44"/>
      <c r="L54" s="44"/>
      <c r="M54" s="44"/>
    </row>
    <row r="55" spans="2:13">
      <c r="B55" s="44"/>
      <c r="C55" s="44"/>
      <c r="D55" s="44"/>
      <c r="E55" s="44"/>
      <c r="F55" s="44"/>
      <c r="G55" s="44"/>
      <c r="H55" s="44"/>
      <c r="I55" s="44"/>
      <c r="J55" s="44"/>
      <c r="K55" s="44"/>
      <c r="L55" s="44"/>
      <c r="M55" s="44"/>
    </row>
    <row r="56" spans="2:13">
      <c r="B56" s="44"/>
      <c r="C56" s="44"/>
      <c r="D56" s="44"/>
      <c r="E56" s="44"/>
      <c r="F56" s="44"/>
      <c r="G56" s="44"/>
      <c r="H56" s="44"/>
      <c r="I56" s="44"/>
      <c r="J56" s="44"/>
      <c r="K56" s="44"/>
      <c r="L56" s="44"/>
      <c r="M56" s="44"/>
    </row>
    <row r="57" spans="2:13">
      <c r="B57" s="44"/>
      <c r="C57" s="44"/>
      <c r="D57" s="44"/>
      <c r="E57" s="44"/>
      <c r="F57" s="44"/>
      <c r="G57" s="44"/>
      <c r="H57" s="44"/>
      <c r="I57" s="44"/>
      <c r="J57" s="44"/>
      <c r="K57" s="44"/>
      <c r="L57" s="44"/>
      <c r="M57" s="44"/>
    </row>
    <row r="58" spans="2:13">
      <c r="B58" s="23"/>
      <c r="C58" s="23"/>
      <c r="D58" s="23"/>
      <c r="E58" s="23"/>
      <c r="F58" s="23"/>
      <c r="G58" s="23"/>
      <c r="H58" s="23"/>
      <c r="I58" s="23"/>
      <c r="J58" s="23"/>
    </row>
    <row r="59" spans="2:13">
      <c r="B59" s="23"/>
      <c r="C59" s="23"/>
      <c r="D59" s="23"/>
      <c r="E59" s="23"/>
      <c r="F59" s="23"/>
      <c r="G59" s="23"/>
      <c r="H59" s="23"/>
      <c r="I59" s="23"/>
      <c r="J59" s="23"/>
    </row>
    <row r="60" spans="2:13">
      <c r="B60" s="23"/>
      <c r="C60" s="23"/>
      <c r="D60" s="23"/>
      <c r="E60" s="23"/>
      <c r="F60" s="23"/>
      <c r="H60" s="23"/>
      <c r="I60" s="23"/>
      <c r="J60" s="23"/>
    </row>
    <row r="61" spans="2:13">
      <c r="B61" s="23"/>
      <c r="C61" s="23"/>
      <c r="D61" s="23"/>
      <c r="E61" s="23"/>
      <c r="F61" s="23"/>
      <c r="H61" s="23"/>
      <c r="I61" s="23"/>
      <c r="J61" s="23"/>
    </row>
    <row r="62" spans="2:13">
      <c r="B62" s="23"/>
      <c r="C62" s="23"/>
      <c r="D62" s="23"/>
      <c r="E62" s="23"/>
      <c r="F62" s="23"/>
      <c r="H62" s="23"/>
      <c r="I62" s="23"/>
      <c r="J62" s="23"/>
    </row>
  </sheetData>
  <sheetProtection algorithmName="SHA-512" hashValue="KjvRj8yQhuew2Th84768LrZmX/s0ht5zXI52Z1TeIZpSuMjaPo/hMZ9Iw7W2LW+LkluRBTMteGOLdabsMT0NZw==" saltValue="ybgoXFTCTwuOcI1f5Yhmkg==" spinCount="100000" sheet="1" objects="1" scenarios="1"/>
  <mergeCells count="7">
    <mergeCell ref="B52:D52"/>
    <mergeCell ref="B39:D39"/>
    <mergeCell ref="B40:B45"/>
    <mergeCell ref="B46:C51"/>
    <mergeCell ref="C40:D40"/>
    <mergeCell ref="C41:D41"/>
    <mergeCell ref="C42:C45"/>
  </mergeCells>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A805-D3E5-4E65-A2B3-30AA4E206F9A}">
  <dimension ref="A1:AA78"/>
  <sheetViews>
    <sheetView zoomScale="66" zoomScaleNormal="115" workbookViewId="0">
      <selection activeCell="D6" sqref="D6:D8"/>
    </sheetView>
  </sheetViews>
  <sheetFormatPr baseColWidth="10" defaultColWidth="10.85546875" defaultRowHeight="15"/>
  <cols>
    <col min="1" max="1" width="2.5703125" style="2" customWidth="1"/>
    <col min="2" max="2" width="14.140625" style="2" customWidth="1"/>
    <col min="3" max="3" width="37.42578125" style="2" customWidth="1"/>
    <col min="4" max="14" width="13" style="5" customWidth="1"/>
    <col min="15" max="15" width="2.140625" style="16" customWidth="1"/>
    <col min="16" max="16" width="13" style="5" customWidth="1"/>
    <col min="17" max="17" width="2.140625" style="5" customWidth="1"/>
    <col min="18" max="18" width="13" style="20" customWidth="1"/>
    <col min="19" max="19" width="2.140625" style="3" customWidth="1"/>
    <col min="20" max="20" width="13" style="2" customWidth="1"/>
    <col min="21" max="21" width="17.42578125" style="4" customWidth="1"/>
    <col min="22" max="22" width="15" style="5" customWidth="1"/>
    <col min="23" max="23" width="12.7109375" style="5" customWidth="1"/>
    <col min="24" max="24" width="17.5703125" style="5" customWidth="1"/>
    <col min="25" max="25" width="11.42578125" style="2"/>
    <col min="26" max="26" width="18.42578125" style="2" customWidth="1"/>
    <col min="27" max="28" width="11.42578125" style="2"/>
    <col min="29" max="29" width="24" style="2" customWidth="1"/>
    <col min="30" max="30" width="36.28515625" style="2" customWidth="1"/>
    <col min="31" max="31" width="24.85546875" style="2" customWidth="1"/>
    <col min="32" max="32" width="15.28515625" style="2" customWidth="1"/>
    <col min="33" max="33" width="27.28515625" style="2" customWidth="1"/>
    <col min="34" max="16384" width="10.85546875" style="2"/>
  </cols>
  <sheetData>
    <row r="1" spans="1:27" ht="14.45" customHeight="1">
      <c r="D1" s="2"/>
      <c r="E1" s="2"/>
      <c r="F1" s="2"/>
      <c r="G1" s="2"/>
      <c r="H1" s="2"/>
      <c r="I1" s="2"/>
      <c r="J1" s="2"/>
      <c r="K1" s="2"/>
      <c r="L1" s="2"/>
      <c r="M1" s="2"/>
      <c r="N1" s="2"/>
      <c r="O1" s="2"/>
      <c r="P1" s="2"/>
      <c r="Q1" s="2"/>
      <c r="R1" s="2"/>
      <c r="S1" s="2"/>
      <c r="U1" s="2"/>
      <c r="V1" s="2"/>
      <c r="W1" s="2"/>
      <c r="X1" s="2"/>
    </row>
    <row r="2" spans="1:27" ht="18.600000000000001" customHeight="1">
      <c r="A2"/>
      <c r="B2" s="177" t="s">
        <v>60</v>
      </c>
      <c r="C2"/>
      <c r="D2"/>
      <c r="E2" s="31"/>
      <c r="F2"/>
      <c r="G2"/>
      <c r="H2"/>
      <c r="I2"/>
      <c r="J2"/>
      <c r="K2"/>
      <c r="L2"/>
      <c r="M2"/>
      <c r="N2"/>
      <c r="O2" s="2"/>
      <c r="P2" s="2"/>
      <c r="Q2" s="2"/>
      <c r="R2" s="2"/>
      <c r="S2" s="2"/>
      <c r="U2" s="2"/>
      <c r="V2" s="2"/>
      <c r="W2" s="2"/>
      <c r="X2" s="2"/>
    </row>
    <row r="3" spans="1:27" ht="14.45" customHeight="1">
      <c r="A3"/>
      <c r="B3"/>
      <c r="C3"/>
      <c r="D3"/>
      <c r="E3"/>
      <c r="F3"/>
      <c r="G3"/>
      <c r="H3"/>
      <c r="I3"/>
      <c r="J3"/>
      <c r="K3"/>
      <c r="L3"/>
      <c r="M3"/>
      <c r="N3"/>
      <c r="O3" s="2"/>
      <c r="P3" s="2"/>
      <c r="Q3" s="2"/>
      <c r="R3" s="2"/>
      <c r="S3" s="5"/>
      <c r="T3" s="5"/>
      <c r="U3" s="2"/>
      <c r="W3" s="2"/>
      <c r="X3" s="2"/>
    </row>
    <row r="4" spans="1:27" ht="22.5" customHeight="1">
      <c r="B4" s="124"/>
      <c r="C4" s="124"/>
      <c r="D4" s="124"/>
      <c r="E4" s="44"/>
      <c r="F4" s="44"/>
      <c r="G4" s="44"/>
      <c r="H4" s="44"/>
      <c r="I4" s="44"/>
      <c r="J4" s="44"/>
      <c r="K4" s="44"/>
      <c r="L4" s="44"/>
      <c r="M4" s="44"/>
      <c r="N4" s="44"/>
      <c r="O4" s="124"/>
      <c r="P4" s="124"/>
      <c r="Q4" s="124"/>
      <c r="R4" s="124"/>
      <c r="S4" s="134"/>
      <c r="T4" s="134"/>
      <c r="U4" s="134"/>
      <c r="V4" s="134"/>
      <c r="W4" s="134"/>
    </row>
    <row r="5" spans="1:27" ht="20.100000000000001" customHeight="1">
      <c r="B5" s="67"/>
      <c r="C5" s="68"/>
      <c r="D5" s="209" t="s">
        <v>27</v>
      </c>
      <c r="E5" s="210"/>
      <c r="F5" s="210"/>
      <c r="G5" s="210"/>
      <c r="H5" s="210"/>
      <c r="I5" s="210"/>
      <c r="J5" s="211"/>
      <c r="K5" s="213" t="s">
        <v>16</v>
      </c>
      <c r="L5" s="214"/>
      <c r="M5" s="215"/>
      <c r="N5" s="199" t="s">
        <v>62</v>
      </c>
      <c r="O5" s="199"/>
      <c r="P5" s="199" t="s">
        <v>51</v>
      </c>
      <c r="Q5" s="199"/>
      <c r="R5" s="199" t="s">
        <v>63</v>
      </c>
      <c r="S5" s="205"/>
      <c r="T5" s="199" t="s">
        <v>107</v>
      </c>
      <c r="U5" s="134"/>
      <c r="V5" s="134"/>
      <c r="W5" s="134"/>
    </row>
    <row r="6" spans="1:27" ht="15.95" customHeight="1">
      <c r="B6" s="67"/>
      <c r="C6" s="69"/>
      <c r="D6" s="212" t="s">
        <v>69</v>
      </c>
      <c r="E6" s="223" t="s">
        <v>67</v>
      </c>
      <c r="F6" s="224"/>
      <c r="G6" s="224"/>
      <c r="H6" s="224"/>
      <c r="I6" s="224"/>
      <c r="J6" s="224"/>
      <c r="K6" s="216"/>
      <c r="L6" s="217"/>
      <c r="M6" s="218"/>
      <c r="N6" s="200"/>
      <c r="O6" s="200"/>
      <c r="P6" s="200"/>
      <c r="Q6" s="200"/>
      <c r="R6" s="200"/>
      <c r="S6" s="206"/>
      <c r="T6" s="200"/>
      <c r="U6" s="134"/>
      <c r="V6" s="134"/>
      <c r="W6" s="134"/>
    </row>
    <row r="7" spans="1:27" ht="15.95" customHeight="1">
      <c r="B7" s="67"/>
      <c r="C7" s="69"/>
      <c r="D7" s="212"/>
      <c r="E7" s="225" t="s">
        <v>68</v>
      </c>
      <c r="F7" s="225" t="s">
        <v>28</v>
      </c>
      <c r="G7" s="222" t="s">
        <v>29</v>
      </c>
      <c r="H7" s="222"/>
      <c r="I7" s="222"/>
      <c r="J7" s="223"/>
      <c r="K7" s="219"/>
      <c r="L7" s="220"/>
      <c r="M7" s="221"/>
      <c r="N7" s="200"/>
      <c r="O7" s="200"/>
      <c r="P7" s="200"/>
      <c r="Q7" s="200"/>
      <c r="R7" s="200"/>
      <c r="S7" s="206"/>
      <c r="T7" s="200"/>
      <c r="U7" s="134"/>
      <c r="V7" s="134"/>
      <c r="W7" s="134"/>
    </row>
    <row r="8" spans="1:27" ht="62.45" customHeight="1">
      <c r="B8" s="70"/>
      <c r="C8" s="71"/>
      <c r="D8" s="212"/>
      <c r="E8" s="226"/>
      <c r="F8" s="226"/>
      <c r="G8" s="72" t="s">
        <v>12</v>
      </c>
      <c r="H8" s="72" t="s">
        <v>13</v>
      </c>
      <c r="I8" s="72" t="s">
        <v>30</v>
      </c>
      <c r="J8" s="73" t="s">
        <v>15</v>
      </c>
      <c r="K8" s="74" t="s">
        <v>39</v>
      </c>
      <c r="L8" s="72" t="s">
        <v>31</v>
      </c>
      <c r="M8" s="73" t="s">
        <v>81</v>
      </c>
      <c r="N8" s="201"/>
      <c r="O8" s="200"/>
      <c r="P8" s="201"/>
      <c r="Q8" s="200"/>
      <c r="R8" s="201"/>
      <c r="S8" s="206"/>
      <c r="T8" s="201"/>
      <c r="U8" s="134"/>
      <c r="V8" s="134"/>
      <c r="W8" s="134"/>
    </row>
    <row r="9" spans="1:27">
      <c r="B9" s="75"/>
      <c r="C9" s="76"/>
      <c r="D9" s="77" t="s">
        <v>34</v>
      </c>
      <c r="E9" s="17" t="s">
        <v>34</v>
      </c>
      <c r="F9" s="17" t="s">
        <v>34</v>
      </c>
      <c r="G9" s="17" t="s">
        <v>34</v>
      </c>
      <c r="H9" s="17" t="s">
        <v>34</v>
      </c>
      <c r="I9" s="17" t="s">
        <v>34</v>
      </c>
      <c r="J9" s="78" t="s">
        <v>34</v>
      </c>
      <c r="K9" s="77" t="s">
        <v>34</v>
      </c>
      <c r="L9" s="17" t="s">
        <v>34</v>
      </c>
      <c r="M9" s="78" t="s">
        <v>34</v>
      </c>
      <c r="N9" s="79" t="s">
        <v>34</v>
      </c>
      <c r="O9" s="200"/>
      <c r="P9" s="79" t="s">
        <v>34</v>
      </c>
      <c r="Q9" s="200"/>
      <c r="R9" s="79" t="s">
        <v>34</v>
      </c>
      <c r="S9" s="206"/>
      <c r="T9" s="79" t="s">
        <v>34</v>
      </c>
      <c r="U9" s="134"/>
      <c r="V9" s="134"/>
      <c r="W9" s="134"/>
    </row>
    <row r="10" spans="1:27" ht="14.45" customHeight="1">
      <c r="B10" s="80" t="s">
        <v>57</v>
      </c>
      <c r="C10" s="81" t="s">
        <v>61</v>
      </c>
      <c r="D10" s="82"/>
      <c r="E10" s="83"/>
      <c r="F10" s="83"/>
      <c r="G10" s="83"/>
      <c r="H10" s="83"/>
      <c r="I10" s="83"/>
      <c r="J10" s="84"/>
      <c r="K10" s="82"/>
      <c r="L10" s="83"/>
      <c r="M10" s="84"/>
      <c r="N10" s="85"/>
      <c r="O10" s="200"/>
      <c r="P10" s="86"/>
      <c r="Q10" s="200"/>
      <c r="R10" s="87">
        <f>(D10*Planungsgrundlagen!$E$40)+(E10*Planungsgrundlagen!$E$40)+(F10*Planungsgrundlagen!$E$41)+(G10*Planungsgrundlagen!$E$42)+(H10*Planungsgrundlagen!$E$43)+(I10*Planungsgrundlagen!$E$44)+(J10*Planungsgrundlagen!$E$45)+(K10*Planungsgrundlagen!$E$46)+(L10*Planungsgrundlagen!$E$47)+(M10*Planungsgrundlagen!$E$48)+(N10*Planungsgrundlagen!$E$52)</f>
        <v>0</v>
      </c>
      <c r="S10" s="206"/>
      <c r="T10" s="87">
        <f>(D10*Planungsgrundlagen!$F$40)+(E10*Planungsgrundlagen!$F$40)+(F10*Planungsgrundlagen!$F$41)+(G10*Planungsgrundlagen!$F$42)+(H10*Planungsgrundlagen!$F$43)+(I10*Planungsgrundlagen!$F$44)+(J10*Planungsgrundlagen!$F$45)+(K10*Planungsgrundlagen!$F$46)+(L10*Planungsgrundlagen!$F$47)+(M10*Planungsgrundlagen!$F$48)+(N10*Planungsgrundlagen!$F$52)</f>
        <v>0</v>
      </c>
      <c r="U10" s="134"/>
      <c r="V10" s="134"/>
      <c r="W10" s="134"/>
      <c r="Y10" s="1"/>
      <c r="Z10" s="1"/>
      <c r="AA10" s="1"/>
    </row>
    <row r="11" spans="1:27">
      <c r="B11" s="80"/>
      <c r="C11" s="81" t="s">
        <v>71</v>
      </c>
      <c r="D11" s="82"/>
      <c r="E11" s="83"/>
      <c r="F11" s="83"/>
      <c r="G11" s="83"/>
      <c r="H11" s="83"/>
      <c r="I11" s="83"/>
      <c r="J11" s="84"/>
      <c r="K11" s="82"/>
      <c r="L11" s="83"/>
      <c r="M11" s="84"/>
      <c r="N11" s="85"/>
      <c r="O11" s="200"/>
      <c r="P11" s="86"/>
      <c r="Q11" s="200"/>
      <c r="R11" s="87">
        <f>(D11*Planungsgrundlagen!$E$40)+(E11*Planungsgrundlagen!$E$40)+(F11*Planungsgrundlagen!$E$41)+(G11*Planungsgrundlagen!$E$42)+(H11*Planungsgrundlagen!$E$43)+(I11*Planungsgrundlagen!$E$44)+(J11*Planungsgrundlagen!$E$45)+(K11*Planungsgrundlagen!$E$46)+(L11*Planungsgrundlagen!$E$47)+(M11*Planungsgrundlagen!$E$48)+(N11*Planungsgrundlagen!$E$52)</f>
        <v>0</v>
      </c>
      <c r="S11" s="206"/>
      <c r="T11" s="87">
        <f>(D11*Planungsgrundlagen!$F$40)+(E11*Planungsgrundlagen!$F$40)+(F11*Planungsgrundlagen!$F$41)+(G11*Planungsgrundlagen!$F$42)+(H11*Planungsgrundlagen!$F$43)+(I11*Planungsgrundlagen!$F$44)+(J11*Planungsgrundlagen!$F$45)+(K11*Planungsgrundlagen!$F$46)+(L11*Planungsgrundlagen!$F$47)+(M11*Planungsgrundlagen!$F$48)+(N11*Planungsgrundlagen!$F$52)</f>
        <v>0</v>
      </c>
      <c r="U11" s="134"/>
      <c r="V11" s="134"/>
      <c r="W11" s="134"/>
    </row>
    <row r="12" spans="1:27">
      <c r="B12" s="80"/>
      <c r="C12" s="81" t="s">
        <v>72</v>
      </c>
      <c r="D12" s="82"/>
      <c r="E12" s="83"/>
      <c r="F12" s="83"/>
      <c r="G12" s="83"/>
      <c r="H12" s="83"/>
      <c r="I12" s="83"/>
      <c r="J12" s="84"/>
      <c r="K12" s="82"/>
      <c r="L12" s="83"/>
      <c r="M12" s="84"/>
      <c r="N12" s="85"/>
      <c r="O12" s="200"/>
      <c r="P12" s="86"/>
      <c r="Q12" s="200"/>
      <c r="R12" s="87">
        <f>(D12*Planungsgrundlagen!$E$40)+(E12*Planungsgrundlagen!$E$40)+(F12*Planungsgrundlagen!$E$41)+(G12*Planungsgrundlagen!$E$42)+(H12*Planungsgrundlagen!$E$43)+(I12*Planungsgrundlagen!$E$44)+(J12*Planungsgrundlagen!$E$45)+(K12*Planungsgrundlagen!$E$46)+(L12*Planungsgrundlagen!$E$47)+(M12*Planungsgrundlagen!$E$48)+(N12*Planungsgrundlagen!$E$52)</f>
        <v>0</v>
      </c>
      <c r="S12" s="206"/>
      <c r="T12" s="87">
        <f>(D12*Planungsgrundlagen!$F$40)+(E12*Planungsgrundlagen!$F$40)+(F12*Planungsgrundlagen!$F$41)+(G12*Planungsgrundlagen!$F$42)+(H12*Planungsgrundlagen!$F$43)+(I12*Planungsgrundlagen!$F$44)+(J12*Planungsgrundlagen!$F$45)+(K12*Planungsgrundlagen!$F$46)+(L12*Planungsgrundlagen!$F$47)+(M12*Planungsgrundlagen!$F$48)+(N12*Planungsgrundlagen!$F$52)</f>
        <v>0</v>
      </c>
      <c r="U12" s="134"/>
      <c r="V12" s="134"/>
      <c r="W12" s="134"/>
    </row>
    <row r="13" spans="1:27">
      <c r="B13" s="80" t="s">
        <v>58</v>
      </c>
      <c r="C13" s="81" t="s">
        <v>64</v>
      </c>
      <c r="D13" s="82"/>
      <c r="E13" s="83"/>
      <c r="F13" s="83"/>
      <c r="G13" s="83"/>
      <c r="H13" s="83"/>
      <c r="I13" s="83"/>
      <c r="J13" s="84"/>
      <c r="K13" s="82"/>
      <c r="L13" s="83"/>
      <c r="M13" s="84"/>
      <c r="N13" s="85"/>
      <c r="O13" s="200"/>
      <c r="P13" s="86"/>
      <c r="Q13" s="200"/>
      <c r="R13" s="87">
        <f>(D13*Planungsgrundlagen!$E$40)+(E13*Planungsgrundlagen!$E$40)+(F13*Planungsgrundlagen!$E$41)+(G13*Planungsgrundlagen!$E$42)+(H13*Planungsgrundlagen!$E$43)+(I13*Planungsgrundlagen!$E$44)+(J13*Planungsgrundlagen!$E$45)+(K13*Planungsgrundlagen!$E$46)+(L13*Planungsgrundlagen!$E$47)+(M13*Planungsgrundlagen!$E$48)+(N13*Planungsgrundlagen!$E$52)</f>
        <v>0</v>
      </c>
      <c r="S13" s="206"/>
      <c r="T13" s="87">
        <f>(D13*Planungsgrundlagen!$F$40)+(E13*Planungsgrundlagen!$F$40)+(F13*Planungsgrundlagen!$F$41)+(G13*Planungsgrundlagen!$F$42)+(H13*Planungsgrundlagen!$F$43)+(I13*Planungsgrundlagen!$F$44)+(J13*Planungsgrundlagen!$F$45)+(K13*Planungsgrundlagen!$F$46)+(L13*Planungsgrundlagen!$F$47)+(M13*Planungsgrundlagen!$F$48)+(N13*Planungsgrundlagen!$F$52)</f>
        <v>0</v>
      </c>
      <c r="U13" s="134"/>
      <c r="V13" s="134"/>
      <c r="W13" s="134"/>
    </row>
    <row r="14" spans="1:27">
      <c r="B14" s="80"/>
      <c r="C14" s="81" t="s">
        <v>65</v>
      </c>
      <c r="D14" s="82"/>
      <c r="E14" s="83"/>
      <c r="F14" s="83"/>
      <c r="G14" s="83"/>
      <c r="H14" s="83"/>
      <c r="I14" s="83"/>
      <c r="J14" s="84"/>
      <c r="K14" s="82"/>
      <c r="L14" s="83"/>
      <c r="M14" s="84"/>
      <c r="N14" s="85"/>
      <c r="O14" s="200"/>
      <c r="P14" s="86"/>
      <c r="Q14" s="200"/>
      <c r="R14" s="87">
        <f>(D14*Planungsgrundlagen!$E$40)+(E14*Planungsgrundlagen!$E$40)+(F14*Planungsgrundlagen!$E$41)+(G14*Planungsgrundlagen!$E$42)+(H14*Planungsgrundlagen!$E$43)+(I14*Planungsgrundlagen!$E$44)+(J14*Planungsgrundlagen!$E$45)+(K14*Planungsgrundlagen!$E$46)+(L14*Planungsgrundlagen!$E$47)+(M14*Planungsgrundlagen!$E$48)+(N14*Planungsgrundlagen!$E$52)</f>
        <v>0</v>
      </c>
      <c r="S14" s="206"/>
      <c r="T14" s="87">
        <f>(D14*Planungsgrundlagen!$F$40)+(E14*Planungsgrundlagen!$F$40)+(F14*Planungsgrundlagen!$F$41)+(G14*Planungsgrundlagen!$F$42)+(H14*Planungsgrundlagen!$F$43)+(I14*Planungsgrundlagen!$F$44)+(J14*Planungsgrundlagen!$F$45)+(K14*Planungsgrundlagen!$F$46)+(L14*Planungsgrundlagen!$F$47)+(M14*Planungsgrundlagen!$F$48)+(N14*Planungsgrundlagen!$F$52)</f>
        <v>0</v>
      </c>
      <c r="U14" s="135"/>
      <c r="V14" s="134"/>
      <c r="W14" s="134"/>
    </row>
    <row r="15" spans="1:27">
      <c r="B15" s="88"/>
      <c r="C15" s="89" t="s">
        <v>66</v>
      </c>
      <c r="D15" s="90"/>
      <c r="E15" s="91"/>
      <c r="F15" s="91"/>
      <c r="G15" s="91"/>
      <c r="H15" s="91"/>
      <c r="I15" s="91"/>
      <c r="J15" s="92"/>
      <c r="K15" s="90"/>
      <c r="L15" s="91"/>
      <c r="M15" s="93"/>
      <c r="N15" s="94"/>
      <c r="O15" s="200"/>
      <c r="P15" s="86"/>
      <c r="Q15" s="200"/>
      <c r="R15" s="87">
        <f>(D15*Planungsgrundlagen!$E$40)+(E15*Planungsgrundlagen!$E$40)+(F15*Planungsgrundlagen!$E$41)+(G15*Planungsgrundlagen!$E$42)+(H15*Planungsgrundlagen!$E$43)+(I15*Planungsgrundlagen!$E$44)+(J15*Planungsgrundlagen!$E$45)+(K15*Planungsgrundlagen!$E$46)+(L15*Planungsgrundlagen!$E$47)+(M15*Planungsgrundlagen!$E$48)+(N15*Planungsgrundlagen!$E$52)</f>
        <v>0</v>
      </c>
      <c r="S15" s="206"/>
      <c r="T15" s="87">
        <f>(D15*Planungsgrundlagen!$F$40)+(E15*Planungsgrundlagen!$F$40)+(F15*Planungsgrundlagen!$F$41)+(G15*Planungsgrundlagen!$F$42)+(H15*Planungsgrundlagen!$F$43)+(I15*Planungsgrundlagen!$F$44)+(J15*Planungsgrundlagen!$F$45)+(K15*Planungsgrundlagen!$F$46)+(L15*Planungsgrundlagen!$F$47)+(M15*Planungsgrundlagen!$F$48)+(N15*Planungsgrundlagen!$F$52)</f>
        <v>0</v>
      </c>
      <c r="U15" s="135"/>
      <c r="V15" s="134"/>
      <c r="W15" s="134"/>
    </row>
    <row r="16" spans="1:27">
      <c r="B16" s="95"/>
      <c r="C16" s="96"/>
      <c r="D16" s="96"/>
      <c r="E16" s="96"/>
      <c r="F16" s="96"/>
      <c r="G16" s="96"/>
      <c r="H16" s="96"/>
      <c r="I16" s="96"/>
      <c r="J16" s="96"/>
      <c r="K16" s="96"/>
      <c r="L16" s="96"/>
      <c r="M16" s="97"/>
      <c r="N16" s="98"/>
      <c r="O16" s="208"/>
      <c r="P16" s="99">
        <f>SUM(D10:N16)</f>
        <v>0</v>
      </c>
      <c r="Q16" s="208"/>
      <c r="R16" s="100">
        <f>SUM(R10:R15)</f>
        <v>0</v>
      </c>
      <c r="S16" s="207"/>
      <c r="T16" s="100">
        <f>SUM(T10:T15)</f>
        <v>0</v>
      </c>
      <c r="U16" s="135"/>
      <c r="V16" s="134"/>
      <c r="W16" s="134"/>
    </row>
    <row r="17" spans="2:23">
      <c r="B17" s="101" t="s">
        <v>59</v>
      </c>
      <c r="C17" s="102"/>
      <c r="D17" s="202" t="e">
        <f>R16/P16</f>
        <v>#DIV/0!</v>
      </c>
      <c r="E17" s="203"/>
      <c r="F17" s="203"/>
      <c r="G17" s="203"/>
      <c r="H17" s="203"/>
      <c r="I17" s="203"/>
      <c r="J17" s="203"/>
      <c r="K17" s="203"/>
      <c r="L17" s="203"/>
      <c r="M17" s="203"/>
      <c r="N17" s="203"/>
      <c r="O17" s="203"/>
      <c r="P17" s="203"/>
      <c r="Q17" s="203"/>
      <c r="R17" s="203"/>
      <c r="S17" s="203"/>
      <c r="T17" s="204"/>
      <c r="U17" s="135"/>
      <c r="V17" s="134"/>
      <c r="W17" s="134"/>
    </row>
    <row r="18" spans="2:23">
      <c r="B18" s="44"/>
      <c r="C18" s="44"/>
      <c r="D18" s="123"/>
      <c r="E18" s="123"/>
      <c r="F18" s="123"/>
      <c r="G18" s="123"/>
      <c r="H18" s="123"/>
      <c r="I18" s="123"/>
      <c r="J18" s="123"/>
      <c r="K18" s="123"/>
      <c r="L18" s="123"/>
      <c r="M18" s="123"/>
      <c r="N18" s="123"/>
      <c r="O18" s="44"/>
      <c r="P18" s="123"/>
      <c r="Q18" s="123"/>
      <c r="R18" s="136"/>
      <c r="S18" s="137"/>
      <c r="T18" s="44"/>
      <c r="U18" s="135"/>
      <c r="V18" s="134"/>
      <c r="W18" s="134"/>
    </row>
    <row r="19" spans="2:23">
      <c r="B19" s="103" t="s">
        <v>50</v>
      </c>
      <c r="C19" s="122"/>
      <c r="D19" s="123"/>
      <c r="E19" s="123"/>
      <c r="F19" s="123"/>
      <c r="G19" s="123"/>
      <c r="H19" s="123"/>
      <c r="I19" s="123"/>
      <c r="J19" s="123"/>
      <c r="K19" s="123"/>
      <c r="L19" s="123"/>
      <c r="M19" s="123"/>
      <c r="N19" s="123"/>
      <c r="O19" s="44"/>
      <c r="P19" s="123"/>
      <c r="Q19" s="123"/>
      <c r="R19" s="136"/>
      <c r="S19" s="137"/>
      <c r="T19" s="44"/>
      <c r="U19" s="135"/>
      <c r="V19" s="134"/>
      <c r="W19" s="134"/>
    </row>
    <row r="20" spans="2:23">
      <c r="B20" s="44"/>
      <c r="C20" s="44"/>
      <c r="D20" s="134"/>
      <c r="E20" s="134"/>
      <c r="F20" s="134"/>
      <c r="G20" s="134"/>
      <c r="H20" s="134"/>
      <c r="I20" s="134"/>
      <c r="J20" s="134"/>
      <c r="K20" s="134"/>
      <c r="L20" s="134"/>
      <c r="M20" s="134"/>
      <c r="N20" s="134"/>
      <c r="O20" s="124"/>
      <c r="P20" s="134"/>
      <c r="Q20" s="134"/>
      <c r="R20" s="138"/>
      <c r="S20" s="132"/>
      <c r="T20" s="124"/>
      <c r="U20" s="135"/>
      <c r="V20" s="134"/>
      <c r="W20" s="134"/>
    </row>
    <row r="21" spans="2:23">
      <c r="B21" s="124"/>
      <c r="C21" s="124"/>
      <c r="D21" s="134"/>
      <c r="E21" s="134"/>
      <c r="F21" s="134"/>
      <c r="G21" s="134"/>
      <c r="H21" s="134"/>
      <c r="I21" s="134"/>
      <c r="J21" s="134"/>
      <c r="K21" s="134"/>
      <c r="L21" s="134"/>
      <c r="M21" s="134"/>
      <c r="N21" s="134"/>
      <c r="O21" s="124"/>
      <c r="P21" s="134"/>
      <c r="Q21" s="134"/>
      <c r="R21" s="138"/>
      <c r="S21" s="132"/>
      <c r="T21" s="124"/>
      <c r="U21" s="135"/>
      <c r="V21" s="134"/>
      <c r="W21" s="134"/>
    </row>
    <row r="22" spans="2:23">
      <c r="B22" s="124"/>
      <c r="C22" s="124"/>
      <c r="D22" s="134"/>
      <c r="E22" s="134"/>
      <c r="F22" s="134"/>
      <c r="G22" s="134"/>
      <c r="H22" s="134"/>
      <c r="I22" s="134"/>
      <c r="J22" s="134"/>
      <c r="K22" s="134"/>
      <c r="L22" s="134"/>
      <c r="M22" s="134"/>
      <c r="N22" s="134"/>
      <c r="O22" s="124"/>
      <c r="P22" s="134"/>
      <c r="Q22" s="134"/>
      <c r="R22" s="138"/>
      <c r="S22" s="132"/>
      <c r="T22" s="124"/>
      <c r="U22" s="135"/>
      <c r="V22" s="134"/>
      <c r="W22" s="134"/>
    </row>
    <row r="23" spans="2:23" ht="15" customHeight="1">
      <c r="B23" s="124"/>
      <c r="C23" s="124"/>
      <c r="D23" s="134"/>
      <c r="E23" s="134"/>
      <c r="F23" s="134"/>
      <c r="G23" s="134"/>
      <c r="H23" s="134"/>
      <c r="I23" s="134"/>
      <c r="J23" s="134"/>
      <c r="K23" s="134"/>
      <c r="L23" s="134"/>
      <c r="M23" s="134"/>
      <c r="N23" s="134"/>
      <c r="O23" s="124"/>
      <c r="P23" s="134"/>
      <c r="Q23" s="134"/>
      <c r="R23" s="138"/>
      <c r="S23" s="132"/>
      <c r="T23" s="124"/>
      <c r="U23" s="135"/>
      <c r="V23" s="134"/>
      <c r="W23" s="134"/>
    </row>
    <row r="24" spans="2:23" ht="15" customHeight="1">
      <c r="B24" s="124"/>
      <c r="C24" s="124"/>
      <c r="D24" s="134"/>
      <c r="E24" s="134"/>
      <c r="F24" s="134"/>
      <c r="G24" s="134"/>
      <c r="H24" s="134"/>
      <c r="I24" s="134"/>
      <c r="J24" s="134"/>
      <c r="K24" s="134"/>
      <c r="L24" s="134"/>
      <c r="M24" s="134"/>
      <c r="N24" s="134"/>
      <c r="O24" s="124"/>
      <c r="P24" s="134"/>
      <c r="Q24" s="134"/>
      <c r="R24" s="138"/>
      <c r="S24" s="132"/>
      <c r="T24" s="124"/>
      <c r="U24" s="135"/>
      <c r="V24" s="134"/>
      <c r="W24" s="134"/>
    </row>
    <row r="25" spans="2:23" ht="15" customHeight="1">
      <c r="B25" s="124"/>
      <c r="C25" s="124"/>
      <c r="D25" s="134"/>
      <c r="E25" s="134"/>
      <c r="F25" s="134"/>
      <c r="G25" s="134"/>
      <c r="H25" s="134"/>
      <c r="I25" s="134"/>
      <c r="J25" s="134"/>
      <c r="K25" s="134"/>
      <c r="L25" s="134"/>
      <c r="M25" s="134"/>
      <c r="N25" s="134"/>
      <c r="O25" s="124"/>
      <c r="P25" s="134"/>
      <c r="Q25" s="134"/>
      <c r="R25" s="138"/>
      <c r="S25" s="132"/>
      <c r="T25" s="124"/>
      <c r="U25" s="135"/>
      <c r="V25" s="134"/>
      <c r="W25" s="134"/>
    </row>
    <row r="26" spans="2:23" ht="15" customHeight="1">
      <c r="B26" s="124"/>
      <c r="C26" s="124"/>
      <c r="D26" s="134"/>
      <c r="E26" s="134"/>
      <c r="F26" s="134"/>
      <c r="G26" s="134"/>
      <c r="H26" s="134"/>
      <c r="I26" s="134"/>
      <c r="J26" s="134"/>
      <c r="K26" s="134"/>
      <c r="L26" s="134"/>
      <c r="M26" s="134"/>
      <c r="N26" s="134"/>
      <c r="O26" s="124"/>
      <c r="P26" s="134"/>
      <c r="Q26" s="134"/>
      <c r="R26" s="138"/>
      <c r="S26" s="132"/>
      <c r="T26" s="124"/>
      <c r="U26" s="135"/>
      <c r="V26" s="134"/>
      <c r="W26" s="134"/>
    </row>
    <row r="27" spans="2:23">
      <c r="B27" s="124"/>
      <c r="C27" s="124"/>
      <c r="D27" s="134"/>
      <c r="E27" s="134"/>
      <c r="F27" s="134"/>
      <c r="G27" s="134"/>
      <c r="H27" s="134"/>
      <c r="I27" s="134"/>
      <c r="J27" s="134"/>
      <c r="K27" s="134"/>
      <c r="L27" s="134"/>
      <c r="M27" s="134"/>
      <c r="N27" s="134"/>
      <c r="O27" s="124"/>
      <c r="P27" s="134"/>
      <c r="Q27" s="134"/>
      <c r="R27" s="138"/>
      <c r="S27" s="132"/>
      <c r="T27" s="124"/>
      <c r="U27" s="135"/>
      <c r="V27" s="134"/>
      <c r="W27" s="134"/>
    </row>
    <row r="28" spans="2:23">
      <c r="B28" s="124"/>
      <c r="C28" s="124"/>
      <c r="D28" s="134"/>
      <c r="E28" s="134"/>
      <c r="F28" s="134"/>
      <c r="G28" s="134"/>
      <c r="H28" s="134"/>
      <c r="I28" s="134"/>
      <c r="J28" s="134"/>
      <c r="K28" s="134"/>
      <c r="L28" s="134"/>
      <c r="M28" s="134"/>
      <c r="N28" s="134"/>
      <c r="O28" s="124"/>
      <c r="P28" s="134"/>
      <c r="Q28" s="134"/>
      <c r="R28" s="138"/>
      <c r="S28" s="132"/>
      <c r="T28" s="124"/>
      <c r="U28" s="135"/>
      <c r="V28" s="134"/>
      <c r="W28" s="134"/>
    </row>
    <row r="29" spans="2:23">
      <c r="B29" s="124"/>
      <c r="C29" s="124"/>
      <c r="D29" s="134"/>
      <c r="E29" s="134"/>
      <c r="F29" s="134"/>
      <c r="G29" s="134"/>
      <c r="H29" s="134"/>
      <c r="I29" s="134"/>
      <c r="J29" s="134"/>
      <c r="K29" s="134"/>
      <c r="L29" s="134"/>
      <c r="M29" s="134"/>
      <c r="N29" s="134"/>
      <c r="O29" s="124"/>
      <c r="P29" s="134"/>
      <c r="Q29" s="134"/>
      <c r="R29" s="138"/>
      <c r="S29" s="132"/>
      <c r="T29" s="124"/>
      <c r="U29" s="135"/>
      <c r="V29" s="134"/>
      <c r="W29" s="134"/>
    </row>
    <row r="30" spans="2:23">
      <c r="B30" s="124"/>
      <c r="C30" s="124"/>
      <c r="D30" s="134"/>
      <c r="E30" s="134"/>
      <c r="F30" s="134"/>
      <c r="G30" s="134"/>
      <c r="H30" s="134"/>
      <c r="I30" s="134"/>
      <c r="J30" s="134"/>
      <c r="K30" s="134"/>
      <c r="L30" s="134"/>
      <c r="M30" s="134"/>
      <c r="N30" s="134"/>
      <c r="O30" s="124"/>
      <c r="P30" s="134"/>
      <c r="Q30" s="134"/>
      <c r="R30" s="138"/>
      <c r="S30" s="132"/>
      <c r="T30" s="124"/>
      <c r="U30" s="135"/>
      <c r="V30" s="134"/>
      <c r="W30" s="134"/>
    </row>
    <row r="31" spans="2:23">
      <c r="B31" s="124"/>
      <c r="C31" s="124"/>
      <c r="D31" s="134"/>
      <c r="E31" s="134"/>
      <c r="F31" s="134"/>
      <c r="G31" s="134"/>
      <c r="H31" s="134"/>
      <c r="I31" s="134"/>
      <c r="J31" s="134"/>
      <c r="K31" s="134"/>
      <c r="L31" s="134"/>
      <c r="M31" s="134"/>
      <c r="N31" s="134"/>
      <c r="O31" s="124"/>
      <c r="P31" s="134"/>
      <c r="Q31" s="134"/>
      <c r="R31" s="138"/>
      <c r="S31" s="132"/>
      <c r="T31" s="124"/>
      <c r="U31" s="135"/>
      <c r="V31" s="134"/>
      <c r="W31" s="134"/>
    </row>
    <row r="32" spans="2:23">
      <c r="B32" s="124"/>
      <c r="C32" s="124"/>
      <c r="D32" s="134"/>
      <c r="E32" s="134"/>
      <c r="F32" s="134"/>
      <c r="G32" s="134"/>
      <c r="H32" s="134"/>
      <c r="I32" s="134"/>
      <c r="J32" s="134"/>
      <c r="K32" s="134"/>
      <c r="L32" s="134"/>
      <c r="M32" s="134"/>
      <c r="N32" s="134"/>
      <c r="O32" s="124"/>
      <c r="P32" s="134"/>
      <c r="Q32" s="134"/>
      <c r="R32" s="138"/>
      <c r="S32" s="132"/>
      <c r="T32" s="124"/>
      <c r="U32" s="135"/>
      <c r="V32" s="134"/>
      <c r="W32" s="134"/>
    </row>
    <row r="33" spans="2:23">
      <c r="B33" s="124"/>
      <c r="C33" s="124"/>
      <c r="D33" s="134"/>
      <c r="E33" s="134"/>
      <c r="F33" s="134"/>
      <c r="G33" s="134"/>
      <c r="H33" s="134"/>
      <c r="I33" s="134"/>
      <c r="J33" s="134"/>
      <c r="K33" s="134"/>
      <c r="L33" s="134"/>
      <c r="M33" s="134"/>
      <c r="N33" s="134"/>
      <c r="O33" s="124"/>
      <c r="P33" s="134"/>
      <c r="Q33" s="134"/>
      <c r="R33" s="138"/>
      <c r="S33" s="132"/>
      <c r="T33" s="124"/>
      <c r="U33" s="135"/>
      <c r="V33" s="134"/>
      <c r="W33" s="134"/>
    </row>
    <row r="34" spans="2:23">
      <c r="B34" s="124"/>
      <c r="C34" s="124"/>
      <c r="D34" s="134"/>
      <c r="E34" s="134"/>
      <c r="F34" s="134"/>
      <c r="G34" s="134"/>
      <c r="H34" s="134"/>
      <c r="I34" s="134"/>
      <c r="J34" s="134"/>
      <c r="K34" s="134"/>
      <c r="L34" s="134"/>
      <c r="M34" s="134"/>
      <c r="N34" s="134"/>
      <c r="O34" s="124"/>
      <c r="P34" s="134"/>
      <c r="Q34" s="134"/>
      <c r="R34" s="138"/>
      <c r="S34" s="132"/>
      <c r="T34" s="124"/>
      <c r="U34" s="135"/>
      <c r="V34" s="134"/>
      <c r="W34" s="134"/>
    </row>
    <row r="35" spans="2:23">
      <c r="B35" s="124"/>
      <c r="C35" s="124"/>
      <c r="D35" s="134"/>
      <c r="E35" s="134"/>
      <c r="F35" s="134"/>
      <c r="G35" s="134"/>
      <c r="H35" s="134"/>
      <c r="I35" s="134"/>
      <c r="J35" s="134"/>
      <c r="K35" s="134"/>
      <c r="L35" s="134"/>
      <c r="M35" s="134"/>
      <c r="N35" s="134"/>
      <c r="O35" s="124"/>
      <c r="P35" s="134"/>
      <c r="Q35" s="134"/>
      <c r="R35" s="138"/>
      <c r="S35" s="132"/>
      <c r="T35" s="124"/>
      <c r="U35" s="135"/>
      <c r="V35" s="134"/>
      <c r="W35" s="134"/>
    </row>
    <row r="36" spans="2:23">
      <c r="B36" s="124"/>
      <c r="C36" s="124"/>
      <c r="D36" s="134"/>
      <c r="E36" s="134"/>
      <c r="F36" s="134"/>
      <c r="G36" s="134"/>
      <c r="H36" s="134"/>
      <c r="I36" s="134"/>
      <c r="J36" s="134"/>
      <c r="K36" s="134"/>
      <c r="L36" s="134"/>
      <c r="M36" s="134"/>
      <c r="N36" s="134"/>
      <c r="O36" s="124"/>
      <c r="P36" s="134"/>
      <c r="Q36" s="134"/>
      <c r="R36" s="138"/>
      <c r="S36" s="132"/>
      <c r="T36" s="124"/>
      <c r="U36" s="135"/>
      <c r="V36" s="134"/>
      <c r="W36" s="134"/>
    </row>
    <row r="37" spans="2:23">
      <c r="B37" s="124"/>
      <c r="C37" s="124"/>
      <c r="D37" s="134"/>
      <c r="E37" s="134"/>
      <c r="F37" s="134"/>
      <c r="G37" s="134"/>
      <c r="H37" s="134"/>
      <c r="I37" s="134"/>
      <c r="J37" s="134"/>
      <c r="K37" s="134"/>
      <c r="L37" s="134"/>
      <c r="M37" s="134"/>
      <c r="N37" s="134"/>
      <c r="O37" s="124"/>
      <c r="P37" s="134"/>
      <c r="Q37" s="134"/>
      <c r="R37" s="138"/>
      <c r="S37" s="132"/>
      <c r="T37" s="124"/>
      <c r="U37" s="135"/>
      <c r="V37" s="134"/>
      <c r="W37" s="134"/>
    </row>
    <row r="38" spans="2:23">
      <c r="B38" s="124"/>
      <c r="C38" s="124"/>
      <c r="D38" s="134"/>
      <c r="E38" s="134"/>
      <c r="F38" s="134"/>
      <c r="G38" s="134"/>
      <c r="H38" s="134"/>
      <c r="I38" s="134"/>
      <c r="J38" s="134"/>
      <c r="K38" s="134"/>
      <c r="L38" s="134"/>
      <c r="M38" s="134"/>
      <c r="N38" s="134"/>
      <c r="O38" s="124"/>
      <c r="P38" s="134"/>
      <c r="Q38" s="134"/>
      <c r="R38" s="138"/>
      <c r="S38" s="132"/>
      <c r="T38" s="124"/>
      <c r="U38" s="135"/>
      <c r="V38" s="134"/>
      <c r="W38" s="134"/>
    </row>
    <row r="39" spans="2:23">
      <c r="B39" s="124"/>
      <c r="C39" s="124"/>
      <c r="D39" s="134"/>
      <c r="E39" s="134"/>
      <c r="F39" s="134"/>
      <c r="G39" s="134"/>
      <c r="H39" s="134"/>
      <c r="I39" s="134"/>
      <c r="J39" s="134"/>
      <c r="K39" s="134"/>
      <c r="L39" s="134"/>
      <c r="M39" s="134"/>
      <c r="N39" s="134"/>
      <c r="O39" s="124"/>
      <c r="P39" s="134"/>
      <c r="Q39" s="134"/>
      <c r="R39" s="138"/>
      <c r="S39" s="132"/>
      <c r="T39" s="124"/>
      <c r="U39" s="135"/>
      <c r="V39" s="134"/>
      <c r="W39" s="134"/>
    </row>
    <row r="40" spans="2:23">
      <c r="B40" s="124"/>
      <c r="C40" s="124"/>
      <c r="D40" s="134"/>
      <c r="E40" s="134"/>
      <c r="F40" s="134"/>
      <c r="G40" s="134"/>
      <c r="H40" s="134"/>
      <c r="I40" s="134"/>
      <c r="J40" s="134"/>
      <c r="K40" s="134"/>
      <c r="L40" s="134"/>
      <c r="M40" s="134"/>
      <c r="N40" s="134"/>
      <c r="O40" s="124"/>
      <c r="P40" s="134"/>
      <c r="Q40" s="134"/>
      <c r="R40" s="138"/>
      <c r="S40" s="132"/>
      <c r="T40" s="124"/>
      <c r="U40" s="135"/>
      <c r="V40" s="134"/>
      <c r="W40" s="134"/>
    </row>
    <row r="41" spans="2:23">
      <c r="B41" s="124"/>
      <c r="C41" s="124"/>
      <c r="D41" s="134"/>
      <c r="E41" s="134"/>
      <c r="F41" s="134"/>
      <c r="G41" s="134"/>
      <c r="H41" s="134"/>
      <c r="I41" s="134"/>
      <c r="J41" s="134"/>
      <c r="K41" s="134"/>
      <c r="L41" s="134"/>
      <c r="M41" s="134"/>
      <c r="N41" s="134"/>
      <c r="O41" s="124"/>
      <c r="P41" s="134"/>
      <c r="Q41" s="134"/>
      <c r="R41" s="138"/>
      <c r="S41" s="132"/>
      <c r="T41" s="124"/>
      <c r="U41" s="135"/>
      <c r="V41" s="134"/>
      <c r="W41" s="134"/>
    </row>
    <row r="42" spans="2:23">
      <c r="B42" s="124"/>
      <c r="C42" s="124"/>
      <c r="D42" s="134"/>
      <c r="E42" s="134"/>
      <c r="F42" s="134"/>
      <c r="G42" s="134"/>
      <c r="H42" s="134"/>
      <c r="I42" s="134"/>
      <c r="J42" s="134"/>
      <c r="K42" s="134"/>
      <c r="L42" s="134"/>
      <c r="M42" s="134"/>
      <c r="N42" s="134"/>
      <c r="O42" s="124"/>
      <c r="P42" s="134"/>
      <c r="Q42" s="134"/>
      <c r="R42" s="138"/>
      <c r="S42" s="132"/>
      <c r="T42" s="124"/>
      <c r="U42" s="135"/>
      <c r="V42" s="134"/>
      <c r="W42" s="134"/>
    </row>
    <row r="43" spans="2:23">
      <c r="B43" s="124"/>
      <c r="C43" s="124"/>
      <c r="D43" s="134"/>
      <c r="E43" s="134"/>
      <c r="F43" s="134"/>
      <c r="G43" s="134"/>
      <c r="H43" s="134"/>
      <c r="I43" s="134"/>
      <c r="J43" s="134"/>
      <c r="K43" s="134"/>
      <c r="L43" s="134"/>
      <c r="M43" s="134"/>
      <c r="N43" s="134"/>
      <c r="O43" s="124"/>
      <c r="P43" s="134"/>
      <c r="Q43" s="134"/>
      <c r="R43" s="138"/>
      <c r="S43" s="132"/>
      <c r="T43" s="124"/>
      <c r="U43" s="135"/>
      <c r="V43" s="134"/>
      <c r="W43" s="134"/>
    </row>
    <row r="44" spans="2:23">
      <c r="B44" s="124"/>
      <c r="C44" s="124"/>
      <c r="D44" s="134"/>
      <c r="E44" s="134"/>
      <c r="F44" s="134"/>
      <c r="G44" s="134"/>
      <c r="H44" s="134"/>
      <c r="I44" s="134"/>
      <c r="J44" s="134"/>
      <c r="K44" s="134"/>
      <c r="L44" s="134"/>
      <c r="M44" s="134"/>
      <c r="N44" s="134"/>
      <c r="O44" s="124"/>
      <c r="P44" s="134"/>
      <c r="Q44" s="134"/>
      <c r="R44" s="138"/>
      <c r="S44" s="132"/>
      <c r="T44" s="124"/>
      <c r="U44" s="135"/>
      <c r="V44" s="134"/>
      <c r="W44" s="134"/>
    </row>
    <row r="45" spans="2:23">
      <c r="B45" s="124"/>
      <c r="C45" s="124"/>
      <c r="D45" s="134"/>
      <c r="E45" s="134"/>
      <c r="F45" s="134"/>
      <c r="G45" s="134"/>
      <c r="H45" s="134"/>
      <c r="I45" s="134"/>
      <c r="J45" s="134"/>
      <c r="K45" s="134"/>
      <c r="L45" s="134"/>
      <c r="M45" s="134"/>
      <c r="N45" s="134"/>
      <c r="O45" s="124"/>
      <c r="P45" s="134"/>
      <c r="Q45" s="134"/>
      <c r="R45" s="138"/>
      <c r="S45" s="132"/>
      <c r="T45" s="124"/>
      <c r="U45" s="135"/>
      <c r="V45" s="134"/>
      <c r="W45" s="134"/>
    </row>
    <row r="46" spans="2:23">
      <c r="B46" s="124"/>
      <c r="C46" s="124"/>
      <c r="D46" s="134"/>
      <c r="E46" s="134"/>
      <c r="F46" s="134"/>
      <c r="G46" s="134"/>
      <c r="H46" s="134"/>
      <c r="I46" s="134"/>
      <c r="J46" s="134"/>
      <c r="K46" s="134"/>
      <c r="L46" s="134"/>
      <c r="M46" s="134"/>
      <c r="N46" s="134"/>
      <c r="O46" s="124"/>
      <c r="P46" s="134"/>
      <c r="Q46" s="134"/>
      <c r="R46" s="138"/>
      <c r="S46" s="132"/>
      <c r="T46" s="124"/>
      <c r="U46" s="135"/>
      <c r="V46" s="134"/>
      <c r="W46" s="134"/>
    </row>
    <row r="47" spans="2:23">
      <c r="B47" s="124"/>
      <c r="C47" s="124"/>
      <c r="D47" s="134"/>
      <c r="E47" s="134"/>
      <c r="F47" s="134"/>
      <c r="G47" s="134"/>
      <c r="H47" s="134"/>
      <c r="I47" s="134"/>
      <c r="J47" s="134"/>
      <c r="K47" s="134"/>
      <c r="L47" s="134"/>
      <c r="M47" s="134"/>
      <c r="N47" s="134"/>
      <c r="O47" s="124"/>
      <c r="P47" s="134"/>
      <c r="Q47" s="134"/>
      <c r="R47" s="138"/>
      <c r="S47" s="132"/>
      <c r="T47" s="124"/>
      <c r="U47" s="135"/>
      <c r="V47" s="134"/>
      <c r="W47" s="134"/>
    </row>
    <row r="48" spans="2:23">
      <c r="B48" s="124"/>
      <c r="C48" s="124"/>
      <c r="D48" s="134"/>
      <c r="E48" s="134"/>
      <c r="F48" s="134"/>
      <c r="G48" s="134"/>
      <c r="H48" s="134"/>
      <c r="I48" s="134"/>
      <c r="J48" s="134"/>
      <c r="K48" s="134"/>
      <c r="L48" s="134"/>
      <c r="M48" s="134"/>
      <c r="N48" s="134"/>
      <c r="O48" s="124"/>
      <c r="P48" s="134"/>
      <c r="Q48" s="134"/>
      <c r="R48" s="138"/>
      <c r="S48" s="132"/>
      <c r="T48" s="124"/>
      <c r="U48" s="135"/>
      <c r="V48" s="134"/>
      <c r="W48" s="134"/>
    </row>
    <row r="49" spans="2:23">
      <c r="B49" s="124"/>
      <c r="C49" s="124"/>
      <c r="D49" s="134"/>
      <c r="E49" s="134"/>
      <c r="F49" s="134"/>
      <c r="G49" s="134"/>
      <c r="H49" s="134"/>
      <c r="I49" s="134"/>
      <c r="J49" s="134"/>
      <c r="K49" s="134"/>
      <c r="L49" s="134"/>
      <c r="M49" s="134"/>
      <c r="N49" s="134"/>
      <c r="O49" s="124"/>
      <c r="P49" s="134"/>
      <c r="Q49" s="134"/>
      <c r="R49" s="138"/>
      <c r="S49" s="132"/>
      <c r="T49" s="124"/>
      <c r="U49" s="135"/>
      <c r="V49" s="134"/>
      <c r="W49" s="134"/>
    </row>
    <row r="50" spans="2:23">
      <c r="B50" s="124"/>
      <c r="C50" s="124"/>
      <c r="D50" s="134"/>
      <c r="E50" s="134"/>
      <c r="F50" s="134"/>
      <c r="G50" s="134"/>
      <c r="H50" s="134"/>
      <c r="I50" s="134"/>
      <c r="J50" s="134"/>
      <c r="K50" s="134"/>
      <c r="L50" s="134"/>
      <c r="M50" s="134"/>
      <c r="N50" s="134"/>
      <c r="O50" s="124"/>
      <c r="P50" s="134"/>
      <c r="Q50" s="134"/>
      <c r="R50" s="138"/>
      <c r="S50" s="132"/>
      <c r="T50" s="124"/>
      <c r="U50" s="135"/>
      <c r="V50" s="134"/>
      <c r="W50" s="134"/>
    </row>
    <row r="51" spans="2:23">
      <c r="B51" s="124"/>
      <c r="C51" s="124"/>
      <c r="D51" s="134"/>
      <c r="E51" s="134"/>
      <c r="F51" s="134"/>
      <c r="G51" s="134"/>
      <c r="H51" s="134"/>
      <c r="I51" s="134"/>
      <c r="J51" s="134"/>
      <c r="K51" s="134"/>
      <c r="L51" s="134"/>
      <c r="M51" s="134"/>
      <c r="N51" s="134"/>
      <c r="O51" s="124"/>
      <c r="P51" s="134"/>
      <c r="Q51" s="134"/>
      <c r="R51" s="138"/>
      <c r="S51" s="132"/>
      <c r="T51" s="124"/>
      <c r="U51" s="135"/>
      <c r="V51" s="134"/>
      <c r="W51" s="134"/>
    </row>
    <row r="52" spans="2:23">
      <c r="B52" s="124"/>
      <c r="C52" s="124"/>
      <c r="D52" s="134"/>
      <c r="E52" s="134"/>
      <c r="F52" s="134"/>
      <c r="G52" s="134"/>
      <c r="H52" s="134"/>
      <c r="I52" s="134"/>
      <c r="J52" s="134"/>
      <c r="K52" s="134"/>
      <c r="L52" s="134"/>
      <c r="M52" s="134"/>
      <c r="N52" s="134"/>
      <c r="O52" s="124"/>
      <c r="P52" s="134"/>
      <c r="Q52" s="134"/>
      <c r="R52" s="138"/>
      <c r="S52" s="132"/>
      <c r="T52" s="124"/>
      <c r="U52" s="135"/>
      <c r="V52" s="134"/>
      <c r="W52" s="134"/>
    </row>
    <row r="53" spans="2:23">
      <c r="B53" s="124"/>
      <c r="C53" s="124"/>
      <c r="D53" s="134"/>
      <c r="E53" s="134"/>
      <c r="F53" s="134"/>
      <c r="G53" s="134"/>
      <c r="H53" s="134"/>
      <c r="I53" s="134"/>
      <c r="J53" s="134"/>
      <c r="K53" s="134"/>
      <c r="L53" s="134"/>
      <c r="M53" s="134"/>
      <c r="N53" s="134"/>
      <c r="O53" s="124"/>
      <c r="P53" s="134"/>
      <c r="Q53" s="134"/>
      <c r="R53" s="138"/>
      <c r="S53" s="132"/>
      <c r="T53" s="124"/>
      <c r="U53" s="135"/>
      <c r="V53" s="134"/>
      <c r="W53" s="134"/>
    </row>
    <row r="54" spans="2:23">
      <c r="B54" s="124"/>
      <c r="C54" s="124"/>
      <c r="D54" s="134"/>
      <c r="E54" s="134"/>
      <c r="F54" s="134"/>
      <c r="G54" s="134"/>
      <c r="H54" s="134"/>
      <c r="I54" s="134"/>
      <c r="J54" s="134"/>
      <c r="K54" s="134"/>
      <c r="L54" s="134"/>
      <c r="M54" s="134"/>
      <c r="N54" s="134"/>
      <c r="O54" s="124"/>
      <c r="P54" s="134"/>
      <c r="Q54" s="134"/>
      <c r="R54" s="138"/>
      <c r="S54" s="132"/>
      <c r="T54" s="124"/>
      <c r="U54" s="135"/>
      <c r="V54" s="134"/>
      <c r="W54" s="134"/>
    </row>
    <row r="55" spans="2:23">
      <c r="B55" s="124"/>
      <c r="C55" s="124"/>
      <c r="D55" s="134"/>
      <c r="E55" s="134"/>
      <c r="F55" s="134"/>
      <c r="G55" s="134"/>
      <c r="H55" s="134"/>
      <c r="I55" s="134"/>
      <c r="J55" s="134"/>
      <c r="K55" s="134"/>
      <c r="L55" s="134"/>
      <c r="M55" s="134"/>
      <c r="N55" s="134"/>
      <c r="O55" s="124"/>
      <c r="P55" s="134"/>
      <c r="Q55" s="134"/>
      <c r="R55" s="138"/>
      <c r="S55" s="132"/>
      <c r="T55" s="124"/>
      <c r="U55" s="135"/>
      <c r="V55" s="134"/>
      <c r="W55" s="134"/>
    </row>
    <row r="56" spans="2:23">
      <c r="B56" s="124"/>
      <c r="C56" s="124"/>
      <c r="D56" s="134"/>
      <c r="E56" s="134"/>
      <c r="F56" s="134"/>
      <c r="G56" s="134"/>
      <c r="H56" s="134"/>
      <c r="I56" s="134"/>
      <c r="J56" s="134"/>
      <c r="K56" s="134"/>
      <c r="L56" s="134"/>
      <c r="M56" s="134"/>
      <c r="N56" s="134"/>
      <c r="O56" s="124"/>
      <c r="P56" s="134"/>
      <c r="Q56" s="134"/>
      <c r="R56" s="138"/>
      <c r="S56" s="132"/>
      <c r="T56" s="124"/>
      <c r="U56" s="135"/>
      <c r="V56" s="134"/>
      <c r="W56" s="134"/>
    </row>
    <row r="57" spans="2:23">
      <c r="B57" s="124"/>
      <c r="C57" s="124"/>
      <c r="D57" s="134"/>
      <c r="E57" s="134"/>
      <c r="F57" s="134"/>
      <c r="G57" s="134"/>
      <c r="H57" s="134"/>
      <c r="I57" s="134"/>
      <c r="J57" s="134"/>
      <c r="K57" s="134"/>
      <c r="L57" s="134"/>
      <c r="M57" s="134"/>
      <c r="N57" s="134"/>
      <c r="O57" s="124"/>
      <c r="P57" s="134"/>
      <c r="Q57" s="134"/>
      <c r="R57" s="138"/>
      <c r="S57" s="132"/>
      <c r="T57" s="124"/>
      <c r="U57" s="135"/>
      <c r="V57" s="134"/>
      <c r="W57" s="134"/>
    </row>
    <row r="58" spans="2:23">
      <c r="B58" s="124"/>
      <c r="C58" s="124"/>
      <c r="D58" s="134"/>
      <c r="E58" s="134"/>
      <c r="F58" s="134"/>
      <c r="G58" s="134"/>
      <c r="H58" s="134"/>
      <c r="I58" s="134"/>
      <c r="J58" s="134"/>
      <c r="K58" s="134"/>
      <c r="L58" s="134"/>
      <c r="M58" s="134"/>
      <c r="N58" s="134"/>
      <c r="O58" s="124"/>
      <c r="P58" s="134"/>
      <c r="Q58" s="134"/>
      <c r="R58" s="138"/>
      <c r="S58" s="132"/>
      <c r="T58" s="124"/>
      <c r="U58" s="135"/>
      <c r="V58" s="134"/>
      <c r="W58" s="134"/>
    </row>
    <row r="59" spans="2:23">
      <c r="B59" s="124"/>
      <c r="C59" s="124"/>
      <c r="D59" s="134"/>
      <c r="E59" s="134"/>
      <c r="F59" s="134"/>
      <c r="G59" s="134"/>
      <c r="H59" s="134"/>
      <c r="I59" s="134"/>
      <c r="J59" s="134"/>
      <c r="K59" s="134"/>
      <c r="L59" s="134"/>
      <c r="M59" s="134"/>
      <c r="N59" s="134"/>
      <c r="O59" s="124"/>
      <c r="P59" s="134"/>
      <c r="Q59" s="134"/>
      <c r="R59" s="138"/>
      <c r="S59" s="132"/>
      <c r="T59" s="124"/>
      <c r="U59" s="135"/>
      <c r="V59" s="134"/>
      <c r="W59" s="134"/>
    </row>
    <row r="60" spans="2:23">
      <c r="B60" s="124"/>
      <c r="C60" s="124"/>
      <c r="D60" s="134"/>
      <c r="E60" s="134"/>
      <c r="F60" s="134"/>
      <c r="G60" s="134"/>
      <c r="H60" s="134"/>
      <c r="I60" s="134"/>
      <c r="J60" s="134"/>
      <c r="K60" s="134"/>
      <c r="L60" s="134"/>
      <c r="M60" s="134"/>
      <c r="N60" s="134"/>
      <c r="O60" s="124"/>
      <c r="P60" s="134"/>
      <c r="Q60" s="134"/>
      <c r="R60" s="138"/>
      <c r="S60" s="132"/>
      <c r="T60" s="124"/>
      <c r="U60" s="135"/>
      <c r="V60" s="134"/>
      <c r="W60" s="134"/>
    </row>
    <row r="61" spans="2:23">
      <c r="B61" s="124"/>
      <c r="C61" s="124"/>
      <c r="D61" s="134"/>
      <c r="E61" s="134"/>
      <c r="F61" s="134"/>
      <c r="G61" s="134"/>
      <c r="H61" s="134"/>
      <c r="I61" s="134"/>
      <c r="J61" s="134"/>
      <c r="K61" s="134"/>
      <c r="L61" s="134"/>
      <c r="M61" s="134"/>
      <c r="N61" s="134"/>
      <c r="O61" s="124"/>
      <c r="P61" s="134"/>
      <c r="Q61" s="134"/>
      <c r="R61" s="138"/>
      <c r="S61" s="132"/>
      <c r="T61" s="124"/>
      <c r="U61" s="135"/>
      <c r="V61" s="134"/>
      <c r="W61" s="134"/>
    </row>
    <row r="62" spans="2:23">
      <c r="B62" s="124"/>
      <c r="C62" s="124"/>
      <c r="D62" s="134"/>
      <c r="E62" s="134"/>
      <c r="F62" s="134"/>
      <c r="G62" s="134"/>
      <c r="H62" s="134"/>
      <c r="I62" s="134"/>
      <c r="J62" s="134"/>
      <c r="K62" s="134"/>
      <c r="L62" s="134"/>
      <c r="M62" s="134"/>
      <c r="N62" s="134"/>
      <c r="O62" s="124"/>
      <c r="P62" s="134"/>
      <c r="Q62" s="134"/>
      <c r="R62" s="138"/>
      <c r="S62" s="132"/>
      <c r="T62" s="124"/>
      <c r="U62" s="135"/>
      <c r="V62" s="134"/>
      <c r="W62" s="134"/>
    </row>
    <row r="63" spans="2:23">
      <c r="B63" s="124"/>
      <c r="C63" s="124"/>
      <c r="D63" s="134"/>
      <c r="E63" s="134"/>
      <c r="F63" s="134"/>
      <c r="G63" s="134"/>
      <c r="H63" s="134"/>
      <c r="I63" s="134"/>
      <c r="J63" s="134"/>
      <c r="K63" s="134"/>
      <c r="L63" s="134"/>
      <c r="M63" s="134"/>
      <c r="N63" s="134"/>
      <c r="O63" s="124"/>
      <c r="P63" s="134"/>
      <c r="Q63" s="134"/>
      <c r="R63" s="138"/>
      <c r="S63" s="132"/>
      <c r="T63" s="124"/>
      <c r="U63" s="135"/>
      <c r="V63" s="134"/>
      <c r="W63" s="134"/>
    </row>
    <row r="64" spans="2:23">
      <c r="B64" s="124"/>
      <c r="C64" s="124"/>
      <c r="D64" s="134"/>
      <c r="E64" s="134"/>
      <c r="F64" s="134"/>
      <c r="G64" s="134"/>
      <c r="H64" s="134"/>
      <c r="I64" s="134"/>
      <c r="J64" s="134"/>
      <c r="K64" s="134"/>
      <c r="L64" s="134"/>
      <c r="M64" s="134"/>
      <c r="N64" s="134"/>
      <c r="O64" s="124"/>
      <c r="P64" s="134"/>
      <c r="Q64" s="134"/>
      <c r="R64" s="138"/>
      <c r="S64" s="132"/>
      <c r="T64" s="124"/>
      <c r="U64" s="135"/>
      <c r="V64" s="134"/>
      <c r="W64" s="134"/>
    </row>
    <row r="65" spans="2:23">
      <c r="B65" s="124"/>
      <c r="C65" s="124"/>
      <c r="D65" s="134"/>
      <c r="E65" s="134"/>
      <c r="F65" s="134"/>
      <c r="G65" s="134"/>
      <c r="H65" s="134"/>
      <c r="I65" s="134"/>
      <c r="J65" s="134"/>
      <c r="K65" s="134"/>
      <c r="L65" s="134"/>
      <c r="M65" s="134"/>
      <c r="N65" s="134"/>
      <c r="O65" s="124"/>
      <c r="P65" s="134"/>
      <c r="Q65" s="134"/>
      <c r="R65" s="138"/>
      <c r="S65" s="132"/>
      <c r="T65" s="124"/>
      <c r="U65" s="135"/>
      <c r="V65" s="134"/>
      <c r="W65" s="134"/>
    </row>
    <row r="66" spans="2:23">
      <c r="B66" s="124"/>
      <c r="C66" s="124"/>
      <c r="D66" s="134"/>
      <c r="E66" s="134"/>
      <c r="F66" s="134"/>
      <c r="G66" s="134"/>
      <c r="H66" s="134"/>
      <c r="I66" s="134"/>
      <c r="J66" s="134"/>
      <c r="K66" s="134"/>
      <c r="L66" s="134"/>
      <c r="M66" s="134"/>
      <c r="N66" s="134"/>
      <c r="O66" s="124"/>
      <c r="P66" s="134"/>
      <c r="Q66" s="134"/>
      <c r="R66" s="138"/>
      <c r="S66" s="132"/>
      <c r="T66" s="124"/>
      <c r="U66" s="135"/>
      <c r="V66" s="134"/>
      <c r="W66" s="134"/>
    </row>
    <row r="67" spans="2:23">
      <c r="O67" s="2"/>
    </row>
    <row r="68" spans="2:23">
      <c r="O68" s="2"/>
    </row>
    <row r="69" spans="2:23">
      <c r="O69" s="2"/>
    </row>
    <row r="70" spans="2:23">
      <c r="O70" s="2"/>
    </row>
    <row r="71" spans="2:23">
      <c r="O71" s="2"/>
    </row>
    <row r="72" spans="2:23">
      <c r="O72" s="2"/>
    </row>
    <row r="73" spans="2:23">
      <c r="O73" s="2"/>
    </row>
    <row r="74" spans="2:23">
      <c r="O74" s="2"/>
    </row>
    <row r="75" spans="2:23">
      <c r="O75" s="2"/>
    </row>
    <row r="76" spans="2:23">
      <c r="O76" s="2"/>
    </row>
    <row r="77" spans="2:23">
      <c r="O77" s="2"/>
    </row>
    <row r="78" spans="2:23">
      <c r="O78" s="2"/>
    </row>
  </sheetData>
  <sheetProtection algorithmName="SHA-512" hashValue="MmSoWd+VsB2tE0+9q5XcIsJWMEk7iyucvEz6yamnjtakm+W62g7jBmq2r4E53JLcfUVXeZZwIuUUNVn/XapP2g==" saltValue="a2UvdbgPqHQX934r6NB+IA==" spinCount="100000" sheet="1" objects="1" scenarios="1"/>
  <mergeCells count="15">
    <mergeCell ref="T5:T8"/>
    <mergeCell ref="D17:T17"/>
    <mergeCell ref="S5:S16"/>
    <mergeCell ref="Q5:Q16"/>
    <mergeCell ref="O5:O16"/>
    <mergeCell ref="R5:R8"/>
    <mergeCell ref="D5:J5"/>
    <mergeCell ref="D6:D8"/>
    <mergeCell ref="K5:M7"/>
    <mergeCell ref="P5:P8"/>
    <mergeCell ref="G7:J7"/>
    <mergeCell ref="E6:J6"/>
    <mergeCell ref="E7:E8"/>
    <mergeCell ref="F7:F8"/>
    <mergeCell ref="N5:N8"/>
  </mergeCells>
  <pageMargins left="0.70866141732283472" right="0.70866141732283472" top="0.78740157480314965" bottom="0.78740157480314965"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B9B4-C287-48D6-99E7-F5FD910667FA}">
  <dimension ref="A1:AB49"/>
  <sheetViews>
    <sheetView zoomScale="51" zoomScaleNormal="85" zoomScaleSheetLayoutView="80" workbookViewId="0">
      <selection activeCell="O23" sqref="O23"/>
    </sheetView>
  </sheetViews>
  <sheetFormatPr baseColWidth="10" defaultColWidth="10.85546875" defaultRowHeight="15"/>
  <cols>
    <col min="1" max="1" width="2.5703125" style="2" customWidth="1"/>
    <col min="2" max="10" width="12.85546875" style="2" customWidth="1"/>
    <col min="11" max="12" width="13.7109375" style="2" customWidth="1"/>
    <col min="13" max="13" width="16.140625" style="2" customWidth="1"/>
    <col min="14" max="14" width="15.28515625" style="3" customWidth="1"/>
    <col min="15" max="15" width="17.5703125" style="2" customWidth="1"/>
    <col min="16" max="16" width="17.5703125" style="4" customWidth="1"/>
    <col min="17" max="17" width="16.85546875" style="5" customWidth="1"/>
    <col min="18" max="18" width="15.28515625" style="5" customWidth="1"/>
    <col min="19" max="19" width="15.28515625" style="1" customWidth="1"/>
    <col min="20" max="20" width="18.42578125" style="2" customWidth="1"/>
    <col min="21" max="22" width="10.85546875" style="2"/>
    <col min="23" max="23" width="24" style="2" customWidth="1"/>
    <col min="24" max="24" width="36.28515625" style="2" customWidth="1"/>
    <col min="25" max="25" width="24.85546875" style="2" customWidth="1"/>
    <col min="26" max="26" width="15.28515625" style="2" customWidth="1"/>
    <col min="27" max="27" width="27.28515625" style="2" customWidth="1"/>
    <col min="28" max="16384" width="10.85546875" style="2"/>
  </cols>
  <sheetData>
    <row r="1" spans="1:28" ht="19.5">
      <c r="B1" s="178" t="s">
        <v>88</v>
      </c>
      <c r="C1" s="126"/>
      <c r="D1" s="126"/>
      <c r="E1" s="126"/>
      <c r="F1" s="44"/>
      <c r="G1" s="44"/>
      <c r="H1" s="44"/>
      <c r="I1" s="44"/>
      <c r="J1" s="44"/>
      <c r="K1" s="44"/>
      <c r="L1" s="44"/>
      <c r="M1" s="44"/>
      <c r="N1" s="44"/>
      <c r="O1" s="44"/>
      <c r="P1" s="44"/>
      <c r="Q1" s="44"/>
      <c r="R1" s="44"/>
      <c r="S1" s="44"/>
    </row>
    <row r="2" spans="1:28">
      <c r="B2" s="44"/>
      <c r="C2" s="44"/>
      <c r="D2" s="44"/>
      <c r="E2" s="44"/>
      <c r="F2" s="44"/>
      <c r="G2" s="44"/>
      <c r="H2" s="44"/>
      <c r="I2" s="44"/>
      <c r="J2" s="44"/>
      <c r="K2" s="44"/>
      <c r="L2" s="44"/>
      <c r="M2" s="44"/>
      <c r="N2" s="44"/>
      <c r="O2" s="44"/>
      <c r="P2" s="44"/>
      <c r="Q2" s="44"/>
      <c r="R2" s="44"/>
      <c r="S2" s="44"/>
    </row>
    <row r="3" spans="1:28">
      <c r="B3" s="257" t="s">
        <v>113</v>
      </c>
      <c r="C3" s="258"/>
      <c r="D3" s="257" t="s">
        <v>114</v>
      </c>
      <c r="E3" s="259"/>
      <c r="F3" s="259"/>
      <c r="G3" s="259"/>
      <c r="H3" s="259"/>
      <c r="I3" s="259"/>
      <c r="J3" s="259"/>
      <c r="K3" s="259"/>
      <c r="L3" s="258"/>
      <c r="M3" s="44"/>
      <c r="N3" s="44"/>
      <c r="O3" s="44"/>
      <c r="P3" s="44"/>
      <c r="Q3" s="44"/>
      <c r="R3" s="44"/>
      <c r="S3" s="44"/>
    </row>
    <row r="4" spans="1:28" ht="29.1" customHeight="1">
      <c r="B4" s="199" t="s">
        <v>104</v>
      </c>
      <c r="C4" s="201" t="s">
        <v>4</v>
      </c>
      <c r="D4" s="261" t="s">
        <v>27</v>
      </c>
      <c r="E4" s="250"/>
      <c r="F4" s="250"/>
      <c r="G4" s="250"/>
      <c r="H4" s="250"/>
      <c r="I4" s="253"/>
      <c r="J4" s="209" t="s">
        <v>16</v>
      </c>
      <c r="K4" s="210"/>
      <c r="L4" s="211"/>
      <c r="M4" s="199" t="s">
        <v>115</v>
      </c>
      <c r="N4" s="235" t="s">
        <v>8</v>
      </c>
      <c r="O4" s="214" t="s">
        <v>40</v>
      </c>
      <c r="P4" s="214"/>
      <c r="Q4" s="214"/>
      <c r="R4" s="214"/>
      <c r="S4" s="215"/>
      <c r="W4" s="62"/>
      <c r="X4" s="62"/>
      <c r="Y4" s="243"/>
      <c r="Z4" s="243"/>
      <c r="AA4" s="62"/>
      <c r="AB4" s="62"/>
    </row>
    <row r="5" spans="1:28" ht="56.45" customHeight="1">
      <c r="B5" s="200"/>
      <c r="C5" s="260"/>
      <c r="D5" s="262"/>
      <c r="E5" s="263"/>
      <c r="F5" s="263"/>
      <c r="G5" s="263"/>
      <c r="H5" s="263"/>
      <c r="I5" s="264"/>
      <c r="J5" s="262"/>
      <c r="K5" s="263"/>
      <c r="L5" s="264"/>
      <c r="M5" s="200"/>
      <c r="N5" s="236"/>
      <c r="O5" s="244" t="s">
        <v>26</v>
      </c>
      <c r="P5" s="245" t="s">
        <v>100</v>
      </c>
      <c r="Q5" s="248" t="s">
        <v>38</v>
      </c>
      <c r="R5" s="248" t="s">
        <v>37</v>
      </c>
      <c r="S5" s="251" t="s">
        <v>102</v>
      </c>
      <c r="W5" s="62"/>
      <c r="X5" s="62"/>
      <c r="Y5" s="62"/>
      <c r="Z5" s="62"/>
      <c r="AA5" s="62"/>
      <c r="AB5" s="62"/>
    </row>
    <row r="6" spans="1:28" s="6" customFormat="1" ht="32.1" customHeight="1">
      <c r="A6" s="2"/>
      <c r="B6" s="200"/>
      <c r="C6" s="260"/>
      <c r="D6" s="265" t="s">
        <v>105</v>
      </c>
      <c r="E6" s="266" t="s">
        <v>28</v>
      </c>
      <c r="F6" s="222" t="s">
        <v>29</v>
      </c>
      <c r="G6" s="222"/>
      <c r="H6" s="222"/>
      <c r="I6" s="267"/>
      <c r="J6" s="262"/>
      <c r="K6" s="263"/>
      <c r="L6" s="264"/>
      <c r="M6" s="200"/>
      <c r="N6" s="236"/>
      <c r="O6" s="244"/>
      <c r="P6" s="246"/>
      <c r="Q6" s="249"/>
      <c r="R6" s="249"/>
      <c r="S6" s="252"/>
      <c r="U6" s="7"/>
      <c r="X6" s="22"/>
      <c r="Y6" s="62"/>
      <c r="Z6" s="62"/>
      <c r="AA6" s="62"/>
      <c r="AB6" s="62"/>
    </row>
    <row r="7" spans="1:28" s="6" customFormat="1" ht="61.5" customHeight="1">
      <c r="A7" s="2"/>
      <c r="B7" s="201"/>
      <c r="C7" s="260"/>
      <c r="D7" s="265"/>
      <c r="E7" s="266"/>
      <c r="F7" s="104" t="s">
        <v>12</v>
      </c>
      <c r="G7" s="104" t="s">
        <v>13</v>
      </c>
      <c r="H7" s="104" t="s">
        <v>30</v>
      </c>
      <c r="I7" s="105" t="s">
        <v>15</v>
      </c>
      <c r="J7" s="106" t="s">
        <v>39</v>
      </c>
      <c r="K7" s="104" t="s">
        <v>31</v>
      </c>
      <c r="L7" s="105" t="s">
        <v>81</v>
      </c>
      <c r="M7" s="201"/>
      <c r="N7" s="236"/>
      <c r="O7" s="244"/>
      <c r="P7" s="247"/>
      <c r="Q7" s="250"/>
      <c r="R7" s="250"/>
      <c r="S7" s="253"/>
      <c r="U7" s="7"/>
      <c r="X7" s="22"/>
      <c r="Y7" s="62"/>
      <c r="Z7" s="62"/>
      <c r="AA7" s="62"/>
      <c r="AB7" s="62"/>
    </row>
    <row r="8" spans="1:28" ht="24" customHeight="1">
      <c r="B8" s="79" t="s">
        <v>0</v>
      </c>
      <c r="C8" s="79" t="s">
        <v>33</v>
      </c>
      <c r="D8" s="77" t="s">
        <v>34</v>
      </c>
      <c r="E8" s="17" t="s">
        <v>34</v>
      </c>
      <c r="F8" s="17" t="s">
        <v>34</v>
      </c>
      <c r="G8" s="17" t="s">
        <v>34</v>
      </c>
      <c r="H8" s="17" t="s">
        <v>34</v>
      </c>
      <c r="I8" s="21" t="s">
        <v>34</v>
      </c>
      <c r="J8" s="107" t="s">
        <v>34</v>
      </c>
      <c r="K8" s="17" t="s">
        <v>34</v>
      </c>
      <c r="L8" s="21" t="s">
        <v>34</v>
      </c>
      <c r="M8" s="79" t="s">
        <v>34</v>
      </c>
      <c r="N8" s="108" t="s">
        <v>2</v>
      </c>
      <c r="O8" s="107" t="s">
        <v>34</v>
      </c>
      <c r="P8" s="109" t="s">
        <v>2</v>
      </c>
      <c r="Q8" s="17" t="s">
        <v>2</v>
      </c>
      <c r="R8" s="17" t="s">
        <v>35</v>
      </c>
      <c r="S8" s="21" t="s">
        <v>7</v>
      </c>
      <c r="U8" s="1"/>
      <c r="W8" s="6"/>
      <c r="X8" s="22"/>
      <c r="Y8" s="62"/>
      <c r="Z8" s="62"/>
      <c r="AA8" s="62"/>
      <c r="AB8" s="62"/>
    </row>
    <row r="9" spans="1:28" s="6" customFormat="1" ht="21" customHeight="1">
      <c r="A9" s="2"/>
      <c r="B9" s="79">
        <v>5</v>
      </c>
      <c r="C9" s="110">
        <v>447</v>
      </c>
      <c r="D9" s="268">
        <f>'Berechnung Ψa '!D11+'Berechnung Ψa '!E11</f>
        <v>0</v>
      </c>
      <c r="E9" s="227">
        <f>'Berechnung Ψa '!F11</f>
        <v>0</v>
      </c>
      <c r="F9" s="227">
        <f>'Berechnung Ψa '!G11</f>
        <v>0</v>
      </c>
      <c r="G9" s="227">
        <f>'Berechnung Ψa '!H11</f>
        <v>0</v>
      </c>
      <c r="H9" s="227">
        <f>'Berechnung Ψa '!I11</f>
        <v>0</v>
      </c>
      <c r="I9" s="229">
        <f>'Berechnung Ψa '!J11</f>
        <v>0</v>
      </c>
      <c r="J9" s="231">
        <f>'Berechnung Ψa '!K11</f>
        <v>0</v>
      </c>
      <c r="K9" s="227">
        <f>'Berechnung Ψa '!L11</f>
        <v>0</v>
      </c>
      <c r="L9" s="237">
        <f>'Berechnung Ψa '!M11</f>
        <v>0</v>
      </c>
      <c r="M9" s="239">
        <f>(D9*1)+(E9*0.8)+(F9*0.1)+(G9*0.2)+(H9*0.4)+(I9*0.7)+(J9*1)+(K9*0.6)+(L9*0.2)</f>
        <v>0</v>
      </c>
      <c r="N9" s="111">
        <f>C9*($M$9+$O$9)/10000</f>
        <v>4.47</v>
      </c>
      <c r="O9" s="240">
        <v>100</v>
      </c>
      <c r="P9" s="233">
        <f>IF(M28&lt;2, M28*O9/60, L28*O9/60)</f>
        <v>3.3333333333333335</v>
      </c>
      <c r="Q9" s="112">
        <f t="shared" ref="Q9:Q22" si="0">IF((N9-$P$9)&gt;0,N9-$P$9,0)</f>
        <v>1.1366666666666663</v>
      </c>
      <c r="R9" s="112">
        <f t="shared" ref="R9:R22" si="1">Q9*B9*60/1000</f>
        <v>0.34099999999999986</v>
      </c>
      <c r="S9" s="113">
        <f>R9/$O$9</f>
        <v>3.4099999999999985E-3</v>
      </c>
      <c r="U9" s="7"/>
      <c r="W9" s="62"/>
      <c r="X9" s="62"/>
      <c r="Y9" s="62"/>
      <c r="Z9" s="62"/>
      <c r="AA9" s="62"/>
      <c r="AB9" s="62"/>
    </row>
    <row r="10" spans="1:28" s="6" customFormat="1" ht="21" customHeight="1">
      <c r="A10" s="2"/>
      <c r="B10" s="79">
        <v>10</v>
      </c>
      <c r="C10" s="110">
        <v>310</v>
      </c>
      <c r="D10" s="268"/>
      <c r="E10" s="227"/>
      <c r="F10" s="227"/>
      <c r="G10" s="227"/>
      <c r="H10" s="227"/>
      <c r="I10" s="229"/>
      <c r="J10" s="231"/>
      <c r="K10" s="227"/>
      <c r="L10" s="237"/>
      <c r="M10" s="191"/>
      <c r="N10" s="111">
        <f t="shared" ref="N10:N21" si="2">C10*($M$9+$O$9)/10000</f>
        <v>3.1</v>
      </c>
      <c r="O10" s="240"/>
      <c r="P10" s="233"/>
      <c r="Q10" s="112">
        <f t="shared" si="0"/>
        <v>0</v>
      </c>
      <c r="R10" s="112">
        <f t="shared" si="1"/>
        <v>0</v>
      </c>
      <c r="S10" s="113">
        <f t="shared" ref="S10:S22" si="3">R10/$O$9</f>
        <v>0</v>
      </c>
      <c r="U10" s="7"/>
      <c r="W10" s="62"/>
      <c r="X10" s="62"/>
      <c r="Y10" s="62"/>
      <c r="Z10" s="62"/>
      <c r="AA10" s="62"/>
      <c r="AB10" s="62"/>
    </row>
    <row r="11" spans="1:28" s="6" customFormat="1" ht="21" customHeight="1">
      <c r="A11" s="2"/>
      <c r="B11" s="79">
        <v>20</v>
      </c>
      <c r="C11" s="110">
        <v>231</v>
      </c>
      <c r="D11" s="268"/>
      <c r="E11" s="227"/>
      <c r="F11" s="227"/>
      <c r="G11" s="227"/>
      <c r="H11" s="227"/>
      <c r="I11" s="229"/>
      <c r="J11" s="231"/>
      <c r="K11" s="227"/>
      <c r="L11" s="237"/>
      <c r="M11" s="191"/>
      <c r="N11" s="111">
        <f>C11*($M$9+$O$9)/10000</f>
        <v>2.31</v>
      </c>
      <c r="O11" s="240"/>
      <c r="P11" s="233"/>
      <c r="Q11" s="112">
        <f t="shared" si="0"/>
        <v>0</v>
      </c>
      <c r="R11" s="112">
        <f t="shared" si="1"/>
        <v>0</v>
      </c>
      <c r="S11" s="113">
        <f t="shared" si="3"/>
        <v>0</v>
      </c>
      <c r="U11" s="7"/>
      <c r="W11" s="62"/>
      <c r="X11" s="62"/>
      <c r="Y11" s="62"/>
      <c r="Z11" s="62"/>
      <c r="AA11" s="62"/>
      <c r="AB11" s="62"/>
    </row>
    <row r="12" spans="1:28" s="6" customFormat="1" ht="21" customHeight="1">
      <c r="A12" s="2"/>
      <c r="B12" s="79">
        <v>30</v>
      </c>
      <c r="C12" s="110">
        <v>171</v>
      </c>
      <c r="D12" s="268"/>
      <c r="E12" s="227"/>
      <c r="F12" s="227"/>
      <c r="G12" s="227"/>
      <c r="H12" s="227"/>
      <c r="I12" s="229"/>
      <c r="J12" s="231"/>
      <c r="K12" s="227"/>
      <c r="L12" s="237"/>
      <c r="M12" s="191"/>
      <c r="N12" s="111">
        <f t="shared" si="2"/>
        <v>1.71</v>
      </c>
      <c r="O12" s="240"/>
      <c r="P12" s="233"/>
      <c r="Q12" s="112">
        <f t="shared" si="0"/>
        <v>0</v>
      </c>
      <c r="R12" s="112">
        <f t="shared" si="1"/>
        <v>0</v>
      </c>
      <c r="S12" s="113">
        <f t="shared" si="3"/>
        <v>0</v>
      </c>
      <c r="U12" s="7"/>
      <c r="W12" s="243"/>
      <c r="X12" s="242"/>
      <c r="Y12" s="62"/>
      <c r="Z12" s="62"/>
      <c r="AA12" s="62"/>
      <c r="AB12" s="62"/>
    </row>
    <row r="13" spans="1:28" s="6" customFormat="1" ht="21" customHeight="1">
      <c r="A13" s="2"/>
      <c r="B13" s="79">
        <v>60</v>
      </c>
      <c r="C13" s="110">
        <v>102</v>
      </c>
      <c r="D13" s="268"/>
      <c r="E13" s="227"/>
      <c r="F13" s="227"/>
      <c r="G13" s="227"/>
      <c r="H13" s="227"/>
      <c r="I13" s="229"/>
      <c r="J13" s="231"/>
      <c r="K13" s="227"/>
      <c r="L13" s="237"/>
      <c r="M13" s="191"/>
      <c r="N13" s="111">
        <f t="shared" si="2"/>
        <v>1.02</v>
      </c>
      <c r="O13" s="240"/>
      <c r="P13" s="233"/>
      <c r="Q13" s="112">
        <f t="shared" si="0"/>
        <v>0</v>
      </c>
      <c r="R13" s="112">
        <f t="shared" si="1"/>
        <v>0</v>
      </c>
      <c r="S13" s="113">
        <f t="shared" si="3"/>
        <v>0</v>
      </c>
      <c r="U13" s="7"/>
      <c r="W13" s="243"/>
      <c r="X13" s="242"/>
      <c r="Y13" s="62"/>
      <c r="Z13" s="62"/>
      <c r="AA13" s="62"/>
      <c r="AB13" s="62"/>
    </row>
    <row r="14" spans="1:28" s="6" customFormat="1" ht="21" customHeight="1">
      <c r="A14" s="2"/>
      <c r="B14" s="79">
        <v>90</v>
      </c>
      <c r="C14" s="110">
        <v>73</v>
      </c>
      <c r="D14" s="268"/>
      <c r="E14" s="227"/>
      <c r="F14" s="227"/>
      <c r="G14" s="227"/>
      <c r="H14" s="227"/>
      <c r="I14" s="229"/>
      <c r="J14" s="231"/>
      <c r="K14" s="227"/>
      <c r="L14" s="237"/>
      <c r="M14" s="191"/>
      <c r="N14" s="111">
        <f t="shared" si="2"/>
        <v>0.73</v>
      </c>
      <c r="O14" s="240"/>
      <c r="P14" s="233"/>
      <c r="Q14" s="112">
        <f t="shared" si="0"/>
        <v>0</v>
      </c>
      <c r="R14" s="112">
        <f t="shared" si="1"/>
        <v>0</v>
      </c>
      <c r="S14" s="113">
        <f t="shared" si="3"/>
        <v>0</v>
      </c>
      <c r="U14" s="7"/>
      <c r="W14" s="62"/>
      <c r="X14" s="182"/>
      <c r="Y14" s="62"/>
      <c r="Z14" s="62"/>
      <c r="AA14" s="62"/>
      <c r="AB14" s="62"/>
    </row>
    <row r="15" spans="1:28" s="6" customFormat="1" ht="20.25" customHeight="1">
      <c r="A15" s="2"/>
      <c r="B15" s="79">
        <v>120</v>
      </c>
      <c r="C15" s="110">
        <v>57</v>
      </c>
      <c r="D15" s="268"/>
      <c r="E15" s="227"/>
      <c r="F15" s="227"/>
      <c r="G15" s="227"/>
      <c r="H15" s="227"/>
      <c r="I15" s="229"/>
      <c r="J15" s="231"/>
      <c r="K15" s="227"/>
      <c r="L15" s="237"/>
      <c r="M15" s="191"/>
      <c r="N15" s="111">
        <f t="shared" si="2"/>
        <v>0.56999999999999995</v>
      </c>
      <c r="O15" s="240"/>
      <c r="P15" s="233"/>
      <c r="Q15" s="112">
        <f t="shared" si="0"/>
        <v>0</v>
      </c>
      <c r="R15" s="112">
        <f t="shared" si="1"/>
        <v>0</v>
      </c>
      <c r="S15" s="113">
        <f t="shared" si="3"/>
        <v>0</v>
      </c>
      <c r="U15" s="7"/>
      <c r="W15" s="62"/>
      <c r="X15" s="62"/>
      <c r="Y15" s="62"/>
      <c r="Z15" s="62"/>
      <c r="AA15" s="62"/>
      <c r="AB15" s="62"/>
    </row>
    <row r="16" spans="1:28" s="6" customFormat="1" ht="21" customHeight="1">
      <c r="A16" s="2"/>
      <c r="B16" s="79">
        <v>180</v>
      </c>
      <c r="C16" s="110">
        <v>41</v>
      </c>
      <c r="D16" s="268"/>
      <c r="E16" s="227"/>
      <c r="F16" s="227"/>
      <c r="G16" s="227"/>
      <c r="H16" s="227"/>
      <c r="I16" s="229"/>
      <c r="J16" s="231"/>
      <c r="K16" s="227"/>
      <c r="L16" s="237"/>
      <c r="M16" s="191"/>
      <c r="N16" s="111">
        <f t="shared" si="2"/>
        <v>0.41</v>
      </c>
      <c r="O16" s="240"/>
      <c r="P16" s="233"/>
      <c r="Q16" s="112">
        <f t="shared" si="0"/>
        <v>0</v>
      </c>
      <c r="R16" s="112">
        <f t="shared" si="1"/>
        <v>0</v>
      </c>
      <c r="S16" s="113">
        <f t="shared" si="3"/>
        <v>0</v>
      </c>
      <c r="U16" s="7"/>
      <c r="W16" s="62"/>
      <c r="X16" s="62"/>
      <c r="Y16" s="62"/>
      <c r="Z16" s="62"/>
      <c r="AA16" s="62"/>
      <c r="AB16" s="62"/>
    </row>
    <row r="17" spans="2:28">
      <c r="B17" s="79">
        <v>240</v>
      </c>
      <c r="C17" s="110">
        <v>32</v>
      </c>
      <c r="D17" s="268"/>
      <c r="E17" s="227"/>
      <c r="F17" s="227"/>
      <c r="G17" s="227"/>
      <c r="H17" s="227"/>
      <c r="I17" s="229"/>
      <c r="J17" s="231"/>
      <c r="K17" s="227"/>
      <c r="L17" s="237"/>
      <c r="M17" s="191"/>
      <c r="N17" s="111">
        <f t="shared" si="2"/>
        <v>0.32</v>
      </c>
      <c r="O17" s="240"/>
      <c r="P17" s="233"/>
      <c r="Q17" s="112">
        <f t="shared" si="0"/>
        <v>0</v>
      </c>
      <c r="R17" s="112">
        <f t="shared" si="1"/>
        <v>0</v>
      </c>
      <c r="S17" s="113">
        <f t="shared" si="3"/>
        <v>0</v>
      </c>
      <c r="U17" s="1"/>
      <c r="W17" s="62"/>
      <c r="X17" s="62"/>
      <c r="Y17" s="62"/>
      <c r="Z17" s="62"/>
      <c r="AA17" s="62"/>
      <c r="AB17" s="62"/>
    </row>
    <row r="18" spans="2:28">
      <c r="B18" s="79">
        <v>360</v>
      </c>
      <c r="C18" s="110">
        <v>23</v>
      </c>
      <c r="D18" s="268"/>
      <c r="E18" s="227"/>
      <c r="F18" s="227"/>
      <c r="G18" s="227"/>
      <c r="H18" s="227"/>
      <c r="I18" s="229"/>
      <c r="J18" s="231"/>
      <c r="K18" s="227"/>
      <c r="L18" s="237"/>
      <c r="M18" s="191"/>
      <c r="N18" s="111">
        <f t="shared" si="2"/>
        <v>0.23</v>
      </c>
      <c r="O18" s="240"/>
      <c r="P18" s="233"/>
      <c r="Q18" s="112">
        <f t="shared" si="0"/>
        <v>0</v>
      </c>
      <c r="R18" s="112">
        <f t="shared" si="1"/>
        <v>0</v>
      </c>
      <c r="S18" s="113">
        <f t="shared" si="3"/>
        <v>0</v>
      </c>
      <c r="U18" s="1"/>
    </row>
    <row r="19" spans="2:28">
      <c r="B19" s="79">
        <v>720</v>
      </c>
      <c r="C19" s="110">
        <v>16</v>
      </c>
      <c r="D19" s="268"/>
      <c r="E19" s="227"/>
      <c r="F19" s="227"/>
      <c r="G19" s="227"/>
      <c r="H19" s="227"/>
      <c r="I19" s="229"/>
      <c r="J19" s="231"/>
      <c r="K19" s="227"/>
      <c r="L19" s="237"/>
      <c r="M19" s="191"/>
      <c r="N19" s="111">
        <f t="shared" si="2"/>
        <v>0.16</v>
      </c>
      <c r="O19" s="240"/>
      <c r="P19" s="233"/>
      <c r="Q19" s="112">
        <f t="shared" si="0"/>
        <v>0</v>
      </c>
      <c r="R19" s="112">
        <f t="shared" si="1"/>
        <v>0</v>
      </c>
      <c r="S19" s="113">
        <f t="shared" si="3"/>
        <v>0</v>
      </c>
      <c r="U19" s="1"/>
    </row>
    <row r="20" spans="2:28">
      <c r="B20" s="79">
        <f>16*60</f>
        <v>960</v>
      </c>
      <c r="C20" s="110">
        <v>12</v>
      </c>
      <c r="D20" s="268"/>
      <c r="E20" s="227"/>
      <c r="F20" s="227"/>
      <c r="G20" s="227"/>
      <c r="H20" s="227"/>
      <c r="I20" s="229"/>
      <c r="J20" s="231"/>
      <c r="K20" s="227"/>
      <c r="L20" s="237"/>
      <c r="M20" s="191"/>
      <c r="N20" s="111">
        <f t="shared" si="2"/>
        <v>0.12</v>
      </c>
      <c r="O20" s="240"/>
      <c r="P20" s="233"/>
      <c r="Q20" s="112">
        <f t="shared" si="0"/>
        <v>0</v>
      </c>
      <c r="R20" s="112">
        <f t="shared" si="1"/>
        <v>0</v>
      </c>
      <c r="S20" s="113">
        <f t="shared" si="3"/>
        <v>0</v>
      </c>
      <c r="U20" s="1"/>
    </row>
    <row r="21" spans="2:28">
      <c r="B21" s="79">
        <f>24*60</f>
        <v>1440</v>
      </c>
      <c r="C21" s="110">
        <v>8</v>
      </c>
      <c r="D21" s="268"/>
      <c r="E21" s="227"/>
      <c r="F21" s="227"/>
      <c r="G21" s="227"/>
      <c r="H21" s="227"/>
      <c r="I21" s="229"/>
      <c r="J21" s="231"/>
      <c r="K21" s="227"/>
      <c r="L21" s="237"/>
      <c r="M21" s="191"/>
      <c r="N21" s="111">
        <f t="shared" si="2"/>
        <v>0.08</v>
      </c>
      <c r="O21" s="240"/>
      <c r="P21" s="233"/>
      <c r="Q21" s="112">
        <f t="shared" si="0"/>
        <v>0</v>
      </c>
      <c r="R21" s="112">
        <f t="shared" si="1"/>
        <v>0</v>
      </c>
      <c r="S21" s="113">
        <f t="shared" si="3"/>
        <v>0</v>
      </c>
      <c r="U21" s="1"/>
    </row>
    <row r="22" spans="2:28">
      <c r="B22" s="114">
        <f>48*60</f>
        <v>2880</v>
      </c>
      <c r="C22" s="115">
        <v>5</v>
      </c>
      <c r="D22" s="269"/>
      <c r="E22" s="228"/>
      <c r="F22" s="228"/>
      <c r="G22" s="228"/>
      <c r="H22" s="228"/>
      <c r="I22" s="230"/>
      <c r="J22" s="232"/>
      <c r="K22" s="228"/>
      <c r="L22" s="238"/>
      <c r="M22" s="192"/>
      <c r="N22" s="185">
        <f>C22*($M$9+$O$9)/10000</f>
        <v>0.05</v>
      </c>
      <c r="O22" s="241"/>
      <c r="P22" s="234"/>
      <c r="Q22" s="117">
        <f t="shared" si="0"/>
        <v>0</v>
      </c>
      <c r="R22" s="117">
        <f t="shared" si="1"/>
        <v>0</v>
      </c>
      <c r="S22" s="118">
        <f t="shared" si="3"/>
        <v>0</v>
      </c>
      <c r="U22" s="1"/>
    </row>
    <row r="23" spans="2:28" ht="19.5" customHeight="1">
      <c r="B23" s="44"/>
      <c r="C23" s="44"/>
      <c r="D23" s="44"/>
      <c r="E23" s="44"/>
      <c r="F23" s="44"/>
      <c r="G23" s="44"/>
      <c r="H23" s="44"/>
      <c r="I23" s="44"/>
      <c r="J23" s="44"/>
      <c r="K23" s="44"/>
      <c r="L23" s="44"/>
      <c r="M23" s="44"/>
      <c r="N23" s="124"/>
      <c r="O23" s="124"/>
      <c r="P23" s="44"/>
      <c r="Q23" s="119" t="s">
        <v>56</v>
      </c>
      <c r="R23" s="120">
        <f>MAX(R9:R22)</f>
        <v>0.34099999999999986</v>
      </c>
      <c r="S23" s="121">
        <f>MAX(S9:S22)</f>
        <v>3.4099999999999985E-3</v>
      </c>
      <c r="T23" s="1"/>
      <c r="U23" s="1"/>
    </row>
    <row r="24" spans="2:28" ht="14.25" customHeight="1">
      <c r="B24" s="103" t="s">
        <v>50</v>
      </c>
      <c r="C24" s="122"/>
      <c r="D24" s="122"/>
      <c r="E24" s="44"/>
      <c r="F24" s="44"/>
      <c r="G24" s="44"/>
      <c r="H24" s="44"/>
      <c r="I24" s="44"/>
      <c r="J24" s="44"/>
      <c r="K24" s="44"/>
      <c r="L24" s="44"/>
      <c r="M24" s="123"/>
      <c r="N24" s="124"/>
      <c r="O24" s="124"/>
      <c r="P24" s="124"/>
      <c r="Q24" s="124"/>
      <c r="R24" s="124"/>
      <c r="S24" s="124"/>
    </row>
    <row r="25" spans="2:28" ht="24" customHeight="1">
      <c r="B25" s="44"/>
      <c r="C25" s="44"/>
      <c r="D25" s="44"/>
      <c r="E25" s="44"/>
      <c r="F25" s="44"/>
      <c r="G25" s="44"/>
      <c r="H25" s="44"/>
      <c r="I25" s="44"/>
      <c r="J25" s="44"/>
      <c r="K25" s="44"/>
      <c r="L25" s="194" t="s">
        <v>52</v>
      </c>
      <c r="M25" s="195"/>
      <c r="N25" s="132"/>
      <c r="O25" s="124"/>
      <c r="P25" s="124"/>
      <c r="Q25" s="124"/>
      <c r="R25" s="124"/>
      <c r="S25" s="124"/>
    </row>
    <row r="26" spans="2:28" ht="45.6" customHeight="1">
      <c r="B26" s="254" t="s">
        <v>109</v>
      </c>
      <c r="C26" s="255"/>
      <c r="D26" s="255"/>
      <c r="E26" s="255"/>
      <c r="F26" s="255"/>
      <c r="G26" s="255"/>
      <c r="H26" s="255"/>
      <c r="I26" s="255"/>
      <c r="J26" s="255"/>
      <c r="K26" s="256"/>
      <c r="L26" s="64" t="s">
        <v>54</v>
      </c>
      <c r="M26" s="64" t="s">
        <v>55</v>
      </c>
      <c r="N26" s="132"/>
      <c r="O26" s="124"/>
      <c r="P26" s="124"/>
      <c r="Q26" s="124"/>
      <c r="R26" s="124"/>
      <c r="S26" s="124"/>
      <c r="T26" s="1"/>
      <c r="U26" s="1"/>
    </row>
    <row r="27" spans="2:28" ht="18.600000000000001" customHeight="1">
      <c r="B27" s="125" t="s">
        <v>108</v>
      </c>
      <c r="C27" s="126"/>
      <c r="D27" s="126"/>
      <c r="E27" s="126"/>
      <c r="F27" s="126"/>
      <c r="G27" s="126"/>
      <c r="H27" s="126"/>
      <c r="I27" s="126"/>
      <c r="J27" s="126"/>
      <c r="K27" s="139"/>
      <c r="L27" s="127" t="s">
        <v>53</v>
      </c>
      <c r="M27" s="127" t="s">
        <v>53</v>
      </c>
      <c r="N27" s="132"/>
      <c r="O27" s="124"/>
      <c r="P27" s="124"/>
      <c r="Q27" s="124"/>
      <c r="R27" s="124"/>
      <c r="S27" s="124"/>
      <c r="T27" s="1"/>
      <c r="U27" s="1"/>
    </row>
    <row r="28" spans="2:28" ht="18" customHeight="1">
      <c r="B28" s="128" t="s">
        <v>116</v>
      </c>
      <c r="C28" s="129"/>
      <c r="D28" s="129"/>
      <c r="E28" s="130"/>
      <c r="F28" s="130"/>
      <c r="G28" s="130"/>
      <c r="H28" s="130"/>
      <c r="I28" s="130"/>
      <c r="J28" s="130"/>
      <c r="K28" s="130"/>
      <c r="L28" s="127">
        <v>2</v>
      </c>
      <c r="M28" s="131">
        <v>2.2000000000000002</v>
      </c>
      <c r="N28" s="132"/>
      <c r="O28" s="124"/>
      <c r="P28" s="124"/>
      <c r="Q28" s="124"/>
      <c r="R28" s="124"/>
      <c r="S28" s="124"/>
      <c r="T28" s="1"/>
      <c r="U28" s="1"/>
    </row>
    <row r="29" spans="2:28">
      <c r="B29" s="124"/>
      <c r="C29" s="124"/>
      <c r="D29" s="124"/>
      <c r="E29" s="124"/>
      <c r="F29" s="124"/>
      <c r="G29" s="124"/>
      <c r="H29" s="124"/>
      <c r="I29" s="124"/>
      <c r="J29" s="124"/>
      <c r="K29" s="124"/>
      <c r="L29" s="124"/>
      <c r="M29" s="124"/>
      <c r="N29" s="132"/>
      <c r="O29" s="124"/>
      <c r="P29" s="124"/>
      <c r="Q29" s="124"/>
      <c r="R29" s="124"/>
      <c r="S29" s="124"/>
      <c r="T29" s="1"/>
      <c r="U29" s="1"/>
    </row>
    <row r="30" spans="2:28" ht="33.6" customHeight="1">
      <c r="B30" s="133"/>
      <c r="C30" s="133"/>
      <c r="D30" s="124"/>
      <c r="E30" s="124"/>
      <c r="F30" s="124"/>
      <c r="G30" s="124"/>
      <c r="H30" s="124"/>
      <c r="I30" s="124"/>
      <c r="J30" s="124"/>
      <c r="K30" s="124"/>
      <c r="L30" s="124"/>
      <c r="M30" s="124"/>
      <c r="N30" s="132"/>
      <c r="O30" s="124"/>
      <c r="P30" s="124"/>
      <c r="Q30" s="124"/>
      <c r="R30" s="134"/>
      <c r="S30" s="124"/>
      <c r="T30" s="1"/>
      <c r="U30" s="1"/>
    </row>
    <row r="31" spans="2:28" ht="35.450000000000003" customHeight="1">
      <c r="B31" s="133"/>
      <c r="C31" s="133"/>
      <c r="D31" s="133"/>
      <c r="E31" s="133"/>
      <c r="F31" s="133"/>
      <c r="G31" s="133"/>
      <c r="H31" s="133"/>
      <c r="I31" s="133"/>
      <c r="J31" s="133"/>
      <c r="K31" s="133"/>
      <c r="L31" s="140"/>
      <c r="M31" s="124"/>
      <c r="N31" s="132"/>
      <c r="O31" s="124"/>
      <c r="P31" s="124"/>
      <c r="Q31" s="124"/>
      <c r="R31" s="134"/>
      <c r="S31" s="124"/>
      <c r="T31" s="1"/>
      <c r="U31" s="1"/>
    </row>
    <row r="32" spans="2:28" ht="32.450000000000003" customHeight="1">
      <c r="B32" s="133"/>
      <c r="C32" s="141"/>
      <c r="D32" s="141"/>
      <c r="E32" s="141"/>
      <c r="F32" s="141"/>
      <c r="G32" s="141"/>
      <c r="H32" s="141"/>
      <c r="I32" s="141"/>
      <c r="J32" s="141"/>
      <c r="K32" s="141"/>
      <c r="L32" s="140"/>
      <c r="M32" s="124"/>
      <c r="N32" s="132"/>
      <c r="O32" s="124"/>
      <c r="P32" s="135"/>
      <c r="Q32" s="134"/>
      <c r="R32" s="134"/>
      <c r="S32" s="124"/>
      <c r="T32" s="1"/>
      <c r="U32" s="1"/>
    </row>
    <row r="33" spans="2:21" ht="30.95" customHeight="1">
      <c r="B33" s="133"/>
      <c r="C33" s="141"/>
      <c r="D33" s="141"/>
      <c r="E33" s="141"/>
      <c r="F33" s="141"/>
      <c r="G33" s="141"/>
      <c r="H33" s="141"/>
      <c r="I33" s="141"/>
      <c r="J33" s="141"/>
      <c r="K33" s="141"/>
      <c r="L33" s="140"/>
      <c r="M33" s="124"/>
      <c r="N33" s="132"/>
      <c r="O33" s="124"/>
      <c r="P33" s="135"/>
      <c r="Q33" s="134"/>
      <c r="R33" s="134"/>
      <c r="S33" s="124"/>
      <c r="T33" s="1"/>
      <c r="U33" s="1"/>
    </row>
    <row r="34" spans="2:21" ht="30" customHeight="1">
      <c r="B34" s="133"/>
      <c r="C34" s="141"/>
      <c r="D34" s="141"/>
      <c r="E34" s="141"/>
      <c r="F34" s="141"/>
      <c r="G34" s="141"/>
      <c r="H34" s="141"/>
      <c r="I34" s="141"/>
      <c r="J34" s="141"/>
      <c r="K34" s="141"/>
      <c r="L34" s="140"/>
      <c r="M34" s="124"/>
      <c r="N34" s="132"/>
      <c r="O34" s="124"/>
      <c r="P34" s="135"/>
      <c r="Q34" s="134"/>
      <c r="R34" s="134"/>
      <c r="S34" s="124"/>
      <c r="T34" s="1"/>
      <c r="U34" s="1"/>
    </row>
    <row r="35" spans="2:21" ht="32.1" customHeight="1">
      <c r="B35" s="133"/>
      <c r="C35" s="141"/>
      <c r="D35" s="141"/>
      <c r="E35" s="141"/>
      <c r="F35" s="141"/>
      <c r="G35" s="141"/>
      <c r="H35" s="141"/>
      <c r="I35" s="141"/>
      <c r="J35" s="141"/>
      <c r="K35" s="141"/>
      <c r="L35" s="140"/>
      <c r="M35" s="124"/>
      <c r="N35" s="132"/>
      <c r="O35" s="124"/>
      <c r="P35" s="135"/>
      <c r="Q35" s="134"/>
      <c r="R35" s="134"/>
      <c r="S35" s="124"/>
      <c r="T35" s="1"/>
      <c r="U35" s="1"/>
    </row>
    <row r="36" spans="2:21" ht="26.1" customHeight="1">
      <c r="B36" s="133"/>
      <c r="C36" s="141"/>
      <c r="D36" s="141"/>
      <c r="E36" s="141"/>
      <c r="F36" s="141"/>
      <c r="G36" s="141"/>
      <c r="H36" s="141"/>
      <c r="I36" s="141"/>
      <c r="J36" s="141"/>
      <c r="K36" s="141"/>
      <c r="L36" s="140"/>
      <c r="M36" s="124"/>
      <c r="N36" s="132"/>
      <c r="O36" s="124"/>
      <c r="P36" s="135"/>
      <c r="Q36" s="134"/>
      <c r="R36" s="134"/>
      <c r="S36" s="124"/>
      <c r="T36" s="1"/>
      <c r="U36" s="1"/>
    </row>
    <row r="37" spans="2:21" ht="26.1" customHeight="1">
      <c r="B37" s="133"/>
      <c r="C37" s="141"/>
      <c r="D37" s="141"/>
      <c r="E37" s="141"/>
      <c r="F37" s="141"/>
      <c r="G37" s="141"/>
      <c r="H37" s="141"/>
      <c r="I37" s="141"/>
      <c r="J37" s="141"/>
      <c r="K37" s="141"/>
      <c r="L37" s="140"/>
      <c r="M37" s="124"/>
      <c r="N37" s="132"/>
      <c r="O37" s="124"/>
      <c r="P37" s="135"/>
      <c r="Q37" s="134"/>
      <c r="R37" s="134"/>
      <c r="S37" s="124"/>
      <c r="T37" s="1"/>
      <c r="U37" s="1"/>
    </row>
    <row r="38" spans="2:21" ht="33" customHeight="1">
      <c r="B38" s="133"/>
      <c r="C38" s="141"/>
      <c r="D38" s="141"/>
      <c r="E38" s="141"/>
      <c r="F38" s="141"/>
      <c r="G38" s="141"/>
      <c r="H38" s="141"/>
      <c r="I38" s="141"/>
      <c r="J38" s="141"/>
      <c r="K38" s="141"/>
      <c r="L38" s="140"/>
      <c r="M38" s="124"/>
      <c r="N38" s="132"/>
      <c r="O38" s="124"/>
      <c r="P38" s="135"/>
      <c r="Q38" s="134"/>
      <c r="R38" s="134"/>
      <c r="S38" s="124"/>
      <c r="T38" s="1"/>
      <c r="U38" s="1"/>
    </row>
    <row r="39" spans="2:21" ht="39.6" customHeight="1">
      <c r="B39" s="133"/>
      <c r="C39" s="141"/>
      <c r="D39" s="141"/>
      <c r="E39" s="141"/>
      <c r="F39" s="141"/>
      <c r="G39" s="141"/>
      <c r="H39" s="141"/>
      <c r="I39" s="141"/>
      <c r="J39" s="141"/>
      <c r="K39" s="141"/>
      <c r="L39" s="140"/>
      <c r="M39" s="124"/>
      <c r="N39" s="132"/>
      <c r="O39" s="124"/>
      <c r="P39" s="135"/>
      <c r="Q39" s="134"/>
      <c r="R39" s="134"/>
      <c r="S39" s="124"/>
      <c r="T39" s="1"/>
      <c r="U39" s="1"/>
    </row>
    <row r="40" spans="2:21" ht="30" customHeight="1">
      <c r="B40" s="33"/>
      <c r="C40" s="11"/>
      <c r="D40" s="11"/>
      <c r="E40" s="11"/>
      <c r="F40" s="11"/>
      <c r="G40" s="11"/>
      <c r="H40" s="11"/>
      <c r="I40" s="11"/>
      <c r="J40" s="11"/>
      <c r="K40" s="11"/>
      <c r="L40" s="34"/>
      <c r="M40" s="1"/>
      <c r="N40" s="10"/>
      <c r="O40" s="1"/>
      <c r="P40" s="9"/>
      <c r="R40" s="8"/>
      <c r="T40" s="1"/>
      <c r="U40" s="1"/>
    </row>
    <row r="41" spans="2:21" ht="21" customHeight="1">
      <c r="B41" s="33"/>
      <c r="C41" s="11"/>
      <c r="D41" s="11"/>
      <c r="E41" s="11"/>
      <c r="F41" s="11"/>
      <c r="G41" s="11"/>
      <c r="H41" s="11"/>
      <c r="I41" s="11"/>
      <c r="J41" s="11"/>
      <c r="K41" s="11"/>
      <c r="L41" s="34"/>
      <c r="M41" s="1"/>
      <c r="N41" s="10"/>
      <c r="O41" s="1"/>
      <c r="P41" s="9"/>
      <c r="Q41" s="8"/>
      <c r="R41" s="8"/>
      <c r="T41" s="1"/>
      <c r="U41" s="1"/>
    </row>
    <row r="42" spans="2:21" ht="30" customHeight="1">
      <c r="B42" s="33"/>
      <c r="C42" s="11"/>
      <c r="D42" s="11"/>
      <c r="E42" s="11"/>
      <c r="F42" s="11"/>
      <c r="G42" s="11"/>
      <c r="H42" s="11"/>
      <c r="I42" s="11"/>
      <c r="J42" s="11"/>
      <c r="K42" s="11"/>
      <c r="L42" s="34"/>
      <c r="M42" s="1"/>
      <c r="N42" s="10"/>
      <c r="O42" s="1"/>
      <c r="P42" s="9"/>
      <c r="Q42" s="8"/>
      <c r="R42" s="8"/>
      <c r="T42" s="1"/>
      <c r="U42" s="1"/>
    </row>
    <row r="43" spans="2:21" ht="45" customHeight="1">
      <c r="B43" s="12"/>
      <c r="C43" s="12"/>
      <c r="D43" s="12"/>
      <c r="E43" s="12"/>
      <c r="F43" s="12"/>
      <c r="G43" s="12"/>
      <c r="H43" s="12"/>
      <c r="I43" s="12"/>
      <c r="J43" s="12"/>
      <c r="K43" s="12"/>
      <c r="L43" s="34"/>
      <c r="M43" s="34"/>
      <c r="N43" s="34"/>
      <c r="O43" s="1"/>
      <c r="P43" s="9"/>
      <c r="Q43" s="8"/>
      <c r="R43" s="8"/>
      <c r="T43" s="1"/>
      <c r="U43" s="1"/>
    </row>
    <row r="44" spans="2:21" ht="30" customHeight="1">
      <c r="B44" s="12"/>
      <c r="C44" s="12"/>
      <c r="D44" s="12"/>
      <c r="E44" s="12"/>
      <c r="F44" s="12"/>
      <c r="G44" s="12"/>
      <c r="H44" s="12"/>
      <c r="I44" s="12"/>
      <c r="J44" s="12"/>
      <c r="K44" s="12"/>
      <c r="L44" s="34"/>
      <c r="M44" s="34"/>
      <c r="N44" s="34"/>
      <c r="O44" s="1"/>
      <c r="P44" s="9"/>
      <c r="Q44" s="8"/>
      <c r="R44" s="8"/>
      <c r="T44" s="1"/>
      <c r="U44" s="1"/>
    </row>
    <row r="45" spans="2:21">
      <c r="B45" s="12"/>
      <c r="C45" s="12"/>
      <c r="D45" s="12"/>
      <c r="E45" s="12"/>
      <c r="F45" s="12"/>
      <c r="G45" s="12"/>
      <c r="H45" s="12"/>
      <c r="I45" s="12"/>
      <c r="J45" s="12"/>
      <c r="K45" s="12"/>
      <c r="L45" s="34"/>
      <c r="M45" s="34"/>
      <c r="N45" s="34"/>
      <c r="O45" s="1"/>
      <c r="P45" s="9"/>
      <c r="Q45" s="8"/>
      <c r="R45" s="8"/>
      <c r="T45" s="1"/>
      <c r="U45" s="1"/>
    </row>
    <row r="46" spans="2:21" ht="30" customHeight="1">
      <c r="B46" s="12"/>
      <c r="C46" s="12"/>
      <c r="D46" s="12"/>
      <c r="E46" s="12"/>
      <c r="F46" s="12"/>
      <c r="G46" s="12"/>
      <c r="H46" s="12"/>
      <c r="I46" s="12"/>
      <c r="J46" s="12"/>
      <c r="K46" s="12"/>
      <c r="L46" s="34"/>
      <c r="M46" s="34"/>
      <c r="N46" s="34"/>
      <c r="O46" s="1"/>
      <c r="P46" s="9"/>
      <c r="Q46" s="8"/>
      <c r="R46" s="8"/>
      <c r="T46" s="1"/>
      <c r="U46" s="1"/>
    </row>
    <row r="47" spans="2:21" ht="30" customHeight="1">
      <c r="B47" s="12"/>
      <c r="C47" s="12"/>
      <c r="D47" s="12"/>
      <c r="E47" s="12"/>
      <c r="F47" s="12"/>
      <c r="G47" s="12"/>
      <c r="H47" s="12"/>
      <c r="I47" s="12"/>
      <c r="J47" s="12"/>
      <c r="K47" s="12"/>
      <c r="L47" s="34"/>
      <c r="M47" s="34"/>
      <c r="N47" s="34"/>
      <c r="O47" s="1"/>
      <c r="P47" s="9"/>
      <c r="Q47" s="8"/>
      <c r="R47" s="8"/>
      <c r="T47" s="1"/>
      <c r="U47" s="1"/>
    </row>
    <row r="48" spans="2:21" ht="30" customHeight="1">
      <c r="B48" s="13"/>
      <c r="C48" s="13"/>
      <c r="D48" s="13"/>
      <c r="E48" s="13"/>
      <c r="F48" s="13"/>
      <c r="G48" s="13"/>
      <c r="H48" s="13"/>
      <c r="I48" s="13"/>
      <c r="J48" s="13"/>
      <c r="K48" s="13"/>
      <c r="L48" s="35"/>
      <c r="M48" s="35"/>
      <c r="N48" s="35"/>
    </row>
    <row r="49" spans="2:14" ht="30" customHeight="1">
      <c r="B49" s="13"/>
      <c r="C49" s="13"/>
      <c r="D49" s="13"/>
      <c r="E49" s="13"/>
      <c r="F49" s="13"/>
      <c r="G49" s="13"/>
      <c r="H49" s="13"/>
      <c r="I49" s="13"/>
      <c r="J49" s="13"/>
      <c r="K49" s="13"/>
      <c r="L49" s="35"/>
      <c r="M49" s="35"/>
      <c r="N49" s="35"/>
    </row>
  </sheetData>
  <sheetProtection algorithmName="SHA-512" hashValue="4QvnLdIe7CQKS9Jx80y1eBkgYW5l3oAViNxExXUuWWzbIB+L2YXf/ugR0/xWbMqmJ/uIOoWDu2xmbMhi6xkW7g==" saltValue="wSmfW3VL29SPDnGhYJJ4QQ==" spinCount="100000" sheet="1" objects="1" scenarios="1"/>
  <mergeCells count="34">
    <mergeCell ref="L25:M25"/>
    <mergeCell ref="B26:K26"/>
    <mergeCell ref="B4:B7"/>
    <mergeCell ref="B3:C3"/>
    <mergeCell ref="D3:L3"/>
    <mergeCell ref="C4:C7"/>
    <mergeCell ref="D4:I5"/>
    <mergeCell ref="J4:L6"/>
    <mergeCell ref="D6:D7"/>
    <mergeCell ref="E6:E7"/>
    <mergeCell ref="F6:I6"/>
    <mergeCell ref="M4:M7"/>
    <mergeCell ref="D9:D22"/>
    <mergeCell ref="E9:E22"/>
    <mergeCell ref="F9:F22"/>
    <mergeCell ref="G9:G22"/>
    <mergeCell ref="Y4:Z4"/>
    <mergeCell ref="O5:O7"/>
    <mergeCell ref="O4:S4"/>
    <mergeCell ref="P5:P7"/>
    <mergeCell ref="Q5:Q7"/>
    <mergeCell ref="R5:R7"/>
    <mergeCell ref="S5:S7"/>
    <mergeCell ref="N4:N7"/>
    <mergeCell ref="L9:L22"/>
    <mergeCell ref="M9:M22"/>
    <mergeCell ref="O9:O22"/>
    <mergeCell ref="X12:X13"/>
    <mergeCell ref="W12:W13"/>
    <mergeCell ref="H9:H22"/>
    <mergeCell ref="I9:I22"/>
    <mergeCell ref="J9:J22"/>
    <mergeCell ref="K9:K22"/>
    <mergeCell ref="P9:P22"/>
  </mergeCells>
  <conditionalFormatting sqref="R9:R22">
    <cfRule type="top10" dxfId="8" priority="4" rank="1"/>
  </conditionalFormatting>
  <conditionalFormatting sqref="R9:S22">
    <cfRule type="top10" dxfId="7" priority="2" rank="1"/>
  </conditionalFormatting>
  <conditionalFormatting sqref="S9:S22">
    <cfRule type="top10" dxfId="6" priority="1" rank="1"/>
    <cfRule type="top10" dxfId="5" priority="3" rank="1"/>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8947-7E78-42C3-84AA-A3E985103FB9}">
  <dimension ref="A1:AB48"/>
  <sheetViews>
    <sheetView zoomScale="50" zoomScaleNormal="85" workbookViewId="0">
      <selection activeCell="O23" sqref="O23"/>
    </sheetView>
  </sheetViews>
  <sheetFormatPr baseColWidth="10" defaultColWidth="10.85546875" defaultRowHeight="15"/>
  <cols>
    <col min="1" max="1" width="2.5703125" style="2" customWidth="1"/>
    <col min="2" max="10" width="12.85546875" style="2" customWidth="1"/>
    <col min="11" max="11" width="13.42578125" style="2" customWidth="1"/>
    <col min="12" max="12" width="12.85546875" style="2" customWidth="1"/>
    <col min="13" max="13" width="16" style="2" customWidth="1"/>
    <col min="14" max="14" width="15.140625" style="3" customWidth="1"/>
    <col min="15" max="15" width="18.28515625" style="2" customWidth="1"/>
    <col min="16" max="16" width="17.85546875" style="4" customWidth="1"/>
    <col min="17" max="17" width="16.85546875" style="5" customWidth="1"/>
    <col min="18" max="18" width="15.140625" style="5" customWidth="1"/>
    <col min="19" max="19" width="10.85546875" style="2"/>
    <col min="20" max="20" width="18.42578125" style="2" customWidth="1"/>
    <col min="21" max="22" width="10.85546875" style="2"/>
    <col min="23" max="23" width="24" style="2" customWidth="1"/>
    <col min="24" max="24" width="36.28515625" style="2" customWidth="1"/>
    <col min="25" max="25" width="24.85546875" style="2" customWidth="1"/>
    <col min="26" max="26" width="15.28515625" style="2" customWidth="1"/>
    <col min="27" max="27" width="27.28515625" style="2" customWidth="1"/>
    <col min="28" max="16384" width="10.85546875" style="2"/>
  </cols>
  <sheetData>
    <row r="1" spans="1:28" ht="19.5">
      <c r="B1" s="178" t="s">
        <v>125</v>
      </c>
      <c r="C1" s="30"/>
      <c r="D1" s="30"/>
      <c r="E1" s="30"/>
      <c r="F1" s="30"/>
      <c r="G1"/>
      <c r="H1"/>
      <c r="I1"/>
      <c r="J1"/>
      <c r="K1"/>
      <c r="L1"/>
      <c r="M1"/>
      <c r="N1"/>
      <c r="O1"/>
      <c r="P1"/>
      <c r="Q1"/>
      <c r="R1"/>
    </row>
    <row r="2" spans="1:28">
      <c r="B2"/>
      <c r="C2"/>
      <c r="D2"/>
      <c r="E2"/>
      <c r="F2"/>
      <c r="G2"/>
      <c r="H2"/>
      <c r="I2"/>
      <c r="J2"/>
      <c r="K2"/>
      <c r="L2"/>
      <c r="M2"/>
      <c r="N2"/>
      <c r="O2"/>
      <c r="P2"/>
      <c r="Q2"/>
      <c r="R2"/>
    </row>
    <row r="3" spans="1:28">
      <c r="B3" s="257" t="s">
        <v>113</v>
      </c>
      <c r="C3" s="258"/>
      <c r="D3" s="257" t="s">
        <v>114</v>
      </c>
      <c r="E3" s="259"/>
      <c r="F3" s="259"/>
      <c r="G3" s="259"/>
      <c r="H3" s="259"/>
      <c r="I3" s="259"/>
      <c r="J3" s="259"/>
      <c r="K3" s="259"/>
      <c r="L3" s="258"/>
      <c r="M3" s="44"/>
      <c r="N3" s="44"/>
      <c r="O3" s="44"/>
      <c r="P3" s="44"/>
      <c r="Q3" s="44"/>
      <c r="R3" s="44"/>
    </row>
    <row r="4" spans="1:28" ht="29.1" customHeight="1">
      <c r="B4" s="199" t="s">
        <v>104</v>
      </c>
      <c r="C4" s="201" t="s">
        <v>4</v>
      </c>
      <c r="D4" s="261" t="s">
        <v>27</v>
      </c>
      <c r="E4" s="250"/>
      <c r="F4" s="250"/>
      <c r="G4" s="250"/>
      <c r="H4" s="250"/>
      <c r="I4" s="253"/>
      <c r="J4" s="273" t="s">
        <v>16</v>
      </c>
      <c r="K4" s="250"/>
      <c r="L4" s="274"/>
      <c r="M4" s="199" t="s">
        <v>115</v>
      </c>
      <c r="N4" s="235" t="s">
        <v>8</v>
      </c>
      <c r="O4" s="272" t="s">
        <v>40</v>
      </c>
      <c r="P4" s="210"/>
      <c r="Q4" s="210"/>
      <c r="R4" s="211"/>
      <c r="W4" s="62"/>
      <c r="X4" s="62"/>
      <c r="Y4" s="243"/>
      <c r="Z4" s="243"/>
      <c r="AA4" s="62"/>
      <c r="AB4" s="62"/>
    </row>
    <row r="5" spans="1:28" ht="56.45" customHeight="1">
      <c r="B5" s="200"/>
      <c r="C5" s="260"/>
      <c r="D5" s="262"/>
      <c r="E5" s="263"/>
      <c r="F5" s="263"/>
      <c r="G5" s="263"/>
      <c r="H5" s="263"/>
      <c r="I5" s="264"/>
      <c r="J5" s="275"/>
      <c r="K5" s="263"/>
      <c r="L5" s="276"/>
      <c r="M5" s="200"/>
      <c r="N5" s="236"/>
      <c r="O5" s="244" t="s">
        <v>26</v>
      </c>
      <c r="P5" s="245" t="s">
        <v>87</v>
      </c>
      <c r="Q5" s="248" t="s">
        <v>38</v>
      </c>
      <c r="R5" s="251" t="s">
        <v>86</v>
      </c>
      <c r="W5" s="62"/>
      <c r="X5" s="62"/>
      <c r="Y5" s="62"/>
      <c r="Z5" s="62"/>
      <c r="AA5" s="62"/>
      <c r="AB5" s="62"/>
    </row>
    <row r="6" spans="1:28" s="6" customFormat="1" ht="32.1" customHeight="1">
      <c r="A6" s="2"/>
      <c r="B6" s="200"/>
      <c r="C6" s="260"/>
      <c r="D6" s="265" t="s">
        <v>70</v>
      </c>
      <c r="E6" s="266" t="s">
        <v>28</v>
      </c>
      <c r="F6" s="222" t="s">
        <v>29</v>
      </c>
      <c r="G6" s="222"/>
      <c r="H6" s="222"/>
      <c r="I6" s="267"/>
      <c r="J6" s="275"/>
      <c r="K6" s="263"/>
      <c r="L6" s="276"/>
      <c r="M6" s="200"/>
      <c r="N6" s="236"/>
      <c r="O6" s="244"/>
      <c r="P6" s="246"/>
      <c r="Q6" s="249"/>
      <c r="R6" s="252"/>
      <c r="U6" s="7"/>
      <c r="X6" s="22"/>
      <c r="Y6" s="62"/>
      <c r="Z6" s="62"/>
      <c r="AA6" s="62"/>
      <c r="AB6" s="62"/>
    </row>
    <row r="7" spans="1:28" s="6" customFormat="1" ht="61.5" customHeight="1">
      <c r="A7" s="2"/>
      <c r="B7" s="201"/>
      <c r="C7" s="260"/>
      <c r="D7" s="265"/>
      <c r="E7" s="266"/>
      <c r="F7" s="104" t="s">
        <v>12</v>
      </c>
      <c r="G7" s="104" t="s">
        <v>13</v>
      </c>
      <c r="H7" s="104" t="s">
        <v>30</v>
      </c>
      <c r="I7" s="105" t="s">
        <v>15</v>
      </c>
      <c r="J7" s="106" t="s">
        <v>39</v>
      </c>
      <c r="K7" s="104" t="s">
        <v>31</v>
      </c>
      <c r="L7" s="142" t="s">
        <v>81</v>
      </c>
      <c r="M7" s="201"/>
      <c r="N7" s="236"/>
      <c r="O7" s="244"/>
      <c r="P7" s="247"/>
      <c r="Q7" s="250"/>
      <c r="R7" s="253"/>
      <c r="U7" s="7"/>
      <c r="X7" s="22"/>
      <c r="Y7" s="62"/>
      <c r="Z7" s="62"/>
      <c r="AA7" s="62"/>
      <c r="AB7" s="62"/>
    </row>
    <row r="8" spans="1:28" ht="24" customHeight="1">
      <c r="B8" s="79" t="s">
        <v>0</v>
      </c>
      <c r="C8" s="79" t="s">
        <v>33</v>
      </c>
      <c r="D8" s="77" t="s">
        <v>34</v>
      </c>
      <c r="E8" s="17" t="s">
        <v>34</v>
      </c>
      <c r="F8" s="17" t="s">
        <v>34</v>
      </c>
      <c r="G8" s="17" t="s">
        <v>34</v>
      </c>
      <c r="H8" s="17" t="s">
        <v>34</v>
      </c>
      <c r="I8" s="21" t="s">
        <v>34</v>
      </c>
      <c r="J8" s="107" t="s">
        <v>34</v>
      </c>
      <c r="K8" s="17" t="s">
        <v>34</v>
      </c>
      <c r="L8" s="78" t="s">
        <v>34</v>
      </c>
      <c r="M8" s="79" t="s">
        <v>34</v>
      </c>
      <c r="N8" s="108" t="s">
        <v>2</v>
      </c>
      <c r="O8" s="107" t="s">
        <v>34</v>
      </c>
      <c r="P8" s="109" t="s">
        <v>2</v>
      </c>
      <c r="Q8" s="17" t="s">
        <v>2</v>
      </c>
      <c r="R8" s="21" t="s">
        <v>35</v>
      </c>
      <c r="U8" s="1"/>
      <c r="W8" s="6"/>
      <c r="X8" s="22"/>
      <c r="Y8" s="62"/>
      <c r="Z8" s="62"/>
      <c r="AA8" s="62"/>
      <c r="AB8" s="62"/>
    </row>
    <row r="9" spans="1:28" s="6" customFormat="1" ht="21" customHeight="1">
      <c r="A9" s="2"/>
      <c r="B9" s="79">
        <v>5</v>
      </c>
      <c r="C9" s="110">
        <v>447</v>
      </c>
      <c r="D9" s="268">
        <f>'Berechnung Ψa '!D12+'Berechnung Ψa '!E12</f>
        <v>0</v>
      </c>
      <c r="E9" s="227">
        <f>'Berechnung Ψa '!F12</f>
        <v>0</v>
      </c>
      <c r="F9" s="227">
        <f>'Berechnung Ψa '!G12</f>
        <v>0</v>
      </c>
      <c r="G9" s="227">
        <f>'Berechnung Ψa '!H12</f>
        <v>0</v>
      </c>
      <c r="H9" s="227">
        <f>'Berechnung Ψa '!I12</f>
        <v>0</v>
      </c>
      <c r="I9" s="229">
        <f>'Berechnung Ψa '!J12</f>
        <v>0</v>
      </c>
      <c r="J9" s="231">
        <f>'Berechnung Ψa '!K12</f>
        <v>0</v>
      </c>
      <c r="K9" s="227">
        <f>'Berechnung Ψa '!L12</f>
        <v>0</v>
      </c>
      <c r="L9" s="270">
        <f>'Berechnung Ψa '!M12</f>
        <v>0</v>
      </c>
      <c r="M9" s="239">
        <f>(D9*1)+(E9*0.8)+(F9*0.1)+(G9*0.2)+(H9*0.4)+(I9*0.7)+(J9*1)+(K9*0.6)+(L9*0.2)</f>
        <v>0</v>
      </c>
      <c r="N9" s="111">
        <f>C9*($M$9+$O$9)/10000</f>
        <v>0.44700000000000001</v>
      </c>
      <c r="O9" s="240">
        <v>10</v>
      </c>
      <c r="P9" s="233">
        <f>J27*O9/60</f>
        <v>8.3333333333333339</v>
      </c>
      <c r="Q9" s="112">
        <f t="shared" ref="Q9:Q22" si="0">IF((N9-$P$9)&gt;0,N9-$P$9,0)</f>
        <v>0</v>
      </c>
      <c r="R9" s="143">
        <f t="shared" ref="R9:R22" si="1">Q9*B9*60/1000</f>
        <v>0</v>
      </c>
      <c r="U9" s="7"/>
      <c r="W9" s="62"/>
      <c r="X9" s="62"/>
      <c r="Y9" s="62"/>
      <c r="Z9" s="62"/>
      <c r="AA9" s="62"/>
      <c r="AB9" s="62"/>
    </row>
    <row r="10" spans="1:28" s="6" customFormat="1" ht="21" customHeight="1">
      <c r="A10" s="2"/>
      <c r="B10" s="79">
        <v>10</v>
      </c>
      <c r="C10" s="110">
        <v>310</v>
      </c>
      <c r="D10" s="268"/>
      <c r="E10" s="227"/>
      <c r="F10" s="227"/>
      <c r="G10" s="227"/>
      <c r="H10" s="227"/>
      <c r="I10" s="229"/>
      <c r="J10" s="231"/>
      <c r="K10" s="227"/>
      <c r="L10" s="270"/>
      <c r="M10" s="191"/>
      <c r="N10" s="111">
        <f t="shared" ref="N10:N22" si="2">C10*($M$9+$O$9)/10000</f>
        <v>0.31</v>
      </c>
      <c r="O10" s="240"/>
      <c r="P10" s="233"/>
      <c r="Q10" s="112">
        <f t="shared" si="0"/>
        <v>0</v>
      </c>
      <c r="R10" s="143">
        <f t="shared" si="1"/>
        <v>0</v>
      </c>
      <c r="U10" s="7"/>
      <c r="W10" s="62"/>
      <c r="X10" s="62"/>
      <c r="Y10" s="62"/>
      <c r="Z10" s="62"/>
      <c r="AA10" s="62"/>
      <c r="AB10" s="62"/>
    </row>
    <row r="11" spans="1:28" s="6" customFormat="1" ht="21" customHeight="1">
      <c r="A11" s="2"/>
      <c r="B11" s="79">
        <v>20</v>
      </c>
      <c r="C11" s="110">
        <v>231</v>
      </c>
      <c r="D11" s="268"/>
      <c r="E11" s="227"/>
      <c r="F11" s="227"/>
      <c r="G11" s="227"/>
      <c r="H11" s="227"/>
      <c r="I11" s="229"/>
      <c r="J11" s="231"/>
      <c r="K11" s="227"/>
      <c r="L11" s="270"/>
      <c r="M11" s="191"/>
      <c r="N11" s="111">
        <f>C11*($M$9+$O$9)/10000</f>
        <v>0.23100000000000001</v>
      </c>
      <c r="O11" s="240"/>
      <c r="P11" s="233"/>
      <c r="Q11" s="112">
        <f t="shared" si="0"/>
        <v>0</v>
      </c>
      <c r="R11" s="143">
        <f t="shared" si="1"/>
        <v>0</v>
      </c>
      <c r="U11" s="7"/>
      <c r="W11" s="62"/>
      <c r="X11" s="62"/>
      <c r="Y11" s="62"/>
      <c r="Z11" s="62"/>
      <c r="AA11" s="62"/>
      <c r="AB11" s="62"/>
    </row>
    <row r="12" spans="1:28" s="6" customFormat="1" ht="21" customHeight="1">
      <c r="A12" s="2"/>
      <c r="B12" s="79">
        <v>30</v>
      </c>
      <c r="C12" s="110">
        <v>171</v>
      </c>
      <c r="D12" s="268"/>
      <c r="E12" s="227"/>
      <c r="F12" s="227"/>
      <c r="G12" s="227"/>
      <c r="H12" s="227"/>
      <c r="I12" s="229"/>
      <c r="J12" s="231"/>
      <c r="K12" s="227"/>
      <c r="L12" s="270"/>
      <c r="M12" s="191"/>
      <c r="N12" s="111">
        <f t="shared" si="2"/>
        <v>0.17100000000000001</v>
      </c>
      <c r="O12" s="240"/>
      <c r="P12" s="233"/>
      <c r="Q12" s="112">
        <f t="shared" si="0"/>
        <v>0</v>
      </c>
      <c r="R12" s="143">
        <f t="shared" si="1"/>
        <v>0</v>
      </c>
      <c r="U12" s="7"/>
      <c r="W12" s="243"/>
      <c r="X12" s="242"/>
      <c r="Y12" s="62"/>
      <c r="Z12" s="62"/>
      <c r="AA12" s="62"/>
      <c r="AB12" s="62"/>
    </row>
    <row r="13" spans="1:28" s="6" customFormat="1" ht="21" customHeight="1">
      <c r="A13" s="2"/>
      <c r="B13" s="79">
        <v>60</v>
      </c>
      <c r="C13" s="110">
        <v>102</v>
      </c>
      <c r="D13" s="268"/>
      <c r="E13" s="227"/>
      <c r="F13" s="227"/>
      <c r="G13" s="227"/>
      <c r="H13" s="227"/>
      <c r="I13" s="229"/>
      <c r="J13" s="231"/>
      <c r="K13" s="227"/>
      <c r="L13" s="270"/>
      <c r="M13" s="191"/>
      <c r="N13" s="111">
        <f t="shared" si="2"/>
        <v>0.10199999999999999</v>
      </c>
      <c r="O13" s="240"/>
      <c r="P13" s="233"/>
      <c r="Q13" s="112">
        <f t="shared" si="0"/>
        <v>0</v>
      </c>
      <c r="R13" s="143">
        <f t="shared" si="1"/>
        <v>0</v>
      </c>
      <c r="U13" s="7"/>
      <c r="W13" s="243"/>
      <c r="X13" s="242"/>
      <c r="Y13" s="62"/>
      <c r="Z13" s="62"/>
      <c r="AA13" s="62"/>
      <c r="AB13" s="62"/>
    </row>
    <row r="14" spans="1:28" s="6" customFormat="1" ht="21" customHeight="1">
      <c r="A14" s="2"/>
      <c r="B14" s="79">
        <v>90</v>
      </c>
      <c r="C14" s="110">
        <v>73</v>
      </c>
      <c r="D14" s="268"/>
      <c r="E14" s="227"/>
      <c r="F14" s="227"/>
      <c r="G14" s="227"/>
      <c r="H14" s="227"/>
      <c r="I14" s="229"/>
      <c r="J14" s="231"/>
      <c r="K14" s="227"/>
      <c r="L14" s="270"/>
      <c r="M14" s="191"/>
      <c r="N14" s="111">
        <f>C14*($M$9+$O$9)/10000</f>
        <v>7.2999999999999995E-2</v>
      </c>
      <c r="O14" s="240"/>
      <c r="P14" s="233"/>
      <c r="Q14" s="112">
        <f t="shared" si="0"/>
        <v>0</v>
      </c>
      <c r="R14" s="143">
        <f t="shared" si="1"/>
        <v>0</v>
      </c>
      <c r="U14" s="7"/>
      <c r="W14" s="62"/>
      <c r="X14" s="182"/>
      <c r="Y14" s="62"/>
      <c r="Z14" s="62"/>
      <c r="AA14" s="62"/>
      <c r="AB14" s="62"/>
    </row>
    <row r="15" spans="1:28" s="6" customFormat="1" ht="20.25" customHeight="1">
      <c r="A15" s="2"/>
      <c r="B15" s="79">
        <v>120</v>
      </c>
      <c r="C15" s="110">
        <v>57</v>
      </c>
      <c r="D15" s="268"/>
      <c r="E15" s="227"/>
      <c r="F15" s="227"/>
      <c r="G15" s="227"/>
      <c r="H15" s="227"/>
      <c r="I15" s="229"/>
      <c r="J15" s="231"/>
      <c r="K15" s="227"/>
      <c r="L15" s="270"/>
      <c r="M15" s="191"/>
      <c r="N15" s="111">
        <f t="shared" si="2"/>
        <v>5.7000000000000002E-2</v>
      </c>
      <c r="O15" s="240"/>
      <c r="P15" s="233"/>
      <c r="Q15" s="112">
        <f t="shared" si="0"/>
        <v>0</v>
      </c>
      <c r="R15" s="143">
        <f t="shared" si="1"/>
        <v>0</v>
      </c>
      <c r="U15" s="7"/>
      <c r="W15" s="62"/>
      <c r="X15" s="62"/>
      <c r="Y15" s="62"/>
      <c r="Z15" s="62"/>
      <c r="AA15" s="62"/>
      <c r="AB15" s="62"/>
    </row>
    <row r="16" spans="1:28" s="6" customFormat="1" ht="21" customHeight="1">
      <c r="A16" s="2"/>
      <c r="B16" s="79">
        <v>180</v>
      </c>
      <c r="C16" s="110">
        <v>41</v>
      </c>
      <c r="D16" s="268"/>
      <c r="E16" s="227"/>
      <c r="F16" s="227"/>
      <c r="G16" s="227"/>
      <c r="H16" s="227"/>
      <c r="I16" s="229"/>
      <c r="J16" s="231"/>
      <c r="K16" s="227"/>
      <c r="L16" s="270"/>
      <c r="M16" s="191"/>
      <c r="N16" s="111">
        <f t="shared" si="2"/>
        <v>4.1000000000000002E-2</v>
      </c>
      <c r="O16" s="240"/>
      <c r="P16" s="233"/>
      <c r="Q16" s="112">
        <f t="shared" si="0"/>
        <v>0</v>
      </c>
      <c r="R16" s="143">
        <f t="shared" si="1"/>
        <v>0</v>
      </c>
      <c r="U16" s="7"/>
      <c r="W16" s="62"/>
      <c r="X16" s="62"/>
      <c r="Y16" s="62"/>
      <c r="Z16" s="62"/>
      <c r="AA16" s="62"/>
      <c r="AB16" s="62"/>
    </row>
    <row r="17" spans="2:28">
      <c r="B17" s="79">
        <v>240</v>
      </c>
      <c r="C17" s="110">
        <v>32</v>
      </c>
      <c r="D17" s="268"/>
      <c r="E17" s="227"/>
      <c r="F17" s="227"/>
      <c r="G17" s="227"/>
      <c r="H17" s="227"/>
      <c r="I17" s="229"/>
      <c r="J17" s="231"/>
      <c r="K17" s="227"/>
      <c r="L17" s="270"/>
      <c r="M17" s="191"/>
      <c r="N17" s="111">
        <f>C17*($M$9+$O$9)/10000</f>
        <v>3.2000000000000001E-2</v>
      </c>
      <c r="O17" s="240"/>
      <c r="P17" s="233"/>
      <c r="Q17" s="112">
        <f t="shared" si="0"/>
        <v>0</v>
      </c>
      <c r="R17" s="143">
        <f t="shared" si="1"/>
        <v>0</v>
      </c>
      <c r="U17" s="1"/>
      <c r="W17" s="62"/>
      <c r="X17" s="62"/>
      <c r="Y17" s="62"/>
      <c r="Z17" s="62"/>
      <c r="AA17" s="62"/>
      <c r="AB17" s="62"/>
    </row>
    <row r="18" spans="2:28">
      <c r="B18" s="79">
        <v>360</v>
      </c>
      <c r="C18" s="110">
        <v>23</v>
      </c>
      <c r="D18" s="268"/>
      <c r="E18" s="227"/>
      <c r="F18" s="227"/>
      <c r="G18" s="227"/>
      <c r="H18" s="227"/>
      <c r="I18" s="229"/>
      <c r="J18" s="231"/>
      <c r="K18" s="227"/>
      <c r="L18" s="270"/>
      <c r="M18" s="191"/>
      <c r="N18" s="111">
        <f t="shared" si="2"/>
        <v>2.3E-2</v>
      </c>
      <c r="O18" s="240"/>
      <c r="P18" s="233"/>
      <c r="Q18" s="112">
        <f t="shared" si="0"/>
        <v>0</v>
      </c>
      <c r="R18" s="143">
        <f t="shared" si="1"/>
        <v>0</v>
      </c>
      <c r="U18" s="1"/>
    </row>
    <row r="19" spans="2:28">
      <c r="B19" s="79">
        <v>720</v>
      </c>
      <c r="C19" s="110">
        <v>16</v>
      </c>
      <c r="D19" s="268"/>
      <c r="E19" s="227"/>
      <c r="F19" s="227"/>
      <c r="G19" s="227"/>
      <c r="H19" s="227"/>
      <c r="I19" s="229"/>
      <c r="J19" s="231"/>
      <c r="K19" s="227"/>
      <c r="L19" s="270"/>
      <c r="M19" s="191"/>
      <c r="N19" s="111">
        <f t="shared" si="2"/>
        <v>1.6E-2</v>
      </c>
      <c r="O19" s="240"/>
      <c r="P19" s="233"/>
      <c r="Q19" s="112">
        <f t="shared" si="0"/>
        <v>0</v>
      </c>
      <c r="R19" s="143">
        <f t="shared" si="1"/>
        <v>0</v>
      </c>
      <c r="U19" s="1"/>
    </row>
    <row r="20" spans="2:28">
      <c r="B20" s="79">
        <f>16*60</f>
        <v>960</v>
      </c>
      <c r="C20" s="110">
        <v>12</v>
      </c>
      <c r="D20" s="268"/>
      <c r="E20" s="227"/>
      <c r="F20" s="227"/>
      <c r="G20" s="227"/>
      <c r="H20" s="227"/>
      <c r="I20" s="229"/>
      <c r="J20" s="231"/>
      <c r="K20" s="227"/>
      <c r="L20" s="270"/>
      <c r="M20" s="191"/>
      <c r="N20" s="111">
        <f t="shared" si="2"/>
        <v>1.2E-2</v>
      </c>
      <c r="O20" s="240"/>
      <c r="P20" s="233"/>
      <c r="Q20" s="112">
        <f t="shared" si="0"/>
        <v>0</v>
      </c>
      <c r="R20" s="143">
        <f t="shared" si="1"/>
        <v>0</v>
      </c>
      <c r="U20" s="1"/>
    </row>
    <row r="21" spans="2:28">
      <c r="B21" s="79">
        <f>24*60</f>
        <v>1440</v>
      </c>
      <c r="C21" s="110">
        <v>8</v>
      </c>
      <c r="D21" s="268"/>
      <c r="E21" s="227"/>
      <c r="F21" s="227"/>
      <c r="G21" s="227"/>
      <c r="H21" s="227"/>
      <c r="I21" s="229"/>
      <c r="J21" s="231"/>
      <c r="K21" s="227"/>
      <c r="L21" s="270"/>
      <c r="M21" s="191"/>
      <c r="N21" s="111">
        <f t="shared" si="2"/>
        <v>8.0000000000000002E-3</v>
      </c>
      <c r="O21" s="240"/>
      <c r="P21" s="233"/>
      <c r="Q21" s="112">
        <f t="shared" si="0"/>
        <v>0</v>
      </c>
      <c r="R21" s="143">
        <f t="shared" si="1"/>
        <v>0</v>
      </c>
      <c r="U21" s="1"/>
    </row>
    <row r="22" spans="2:28">
      <c r="B22" s="114">
        <f>48*60</f>
        <v>2880</v>
      </c>
      <c r="C22" s="115">
        <v>5</v>
      </c>
      <c r="D22" s="269"/>
      <c r="E22" s="228"/>
      <c r="F22" s="228"/>
      <c r="G22" s="228"/>
      <c r="H22" s="228"/>
      <c r="I22" s="230"/>
      <c r="J22" s="232"/>
      <c r="K22" s="228"/>
      <c r="L22" s="271"/>
      <c r="M22" s="192"/>
      <c r="N22" s="111">
        <f t="shared" si="2"/>
        <v>5.0000000000000001E-3</v>
      </c>
      <c r="O22" s="241"/>
      <c r="P22" s="234"/>
      <c r="Q22" s="117">
        <f t="shared" si="0"/>
        <v>0</v>
      </c>
      <c r="R22" s="144">
        <f t="shared" si="1"/>
        <v>0</v>
      </c>
      <c r="U22" s="1"/>
    </row>
    <row r="23" spans="2:28" ht="19.5" customHeight="1">
      <c r="B23" s="44"/>
      <c r="C23" s="44"/>
      <c r="D23" s="44"/>
      <c r="E23" s="44"/>
      <c r="F23" s="44"/>
      <c r="G23" s="44"/>
      <c r="H23" s="44"/>
      <c r="I23" s="44"/>
      <c r="J23" s="44"/>
      <c r="K23" s="124"/>
      <c r="L23" s="124"/>
      <c r="M23" s="124"/>
      <c r="N23" s="124"/>
      <c r="O23" s="124"/>
      <c r="P23" s="44"/>
      <c r="Q23" s="119" t="s">
        <v>56</v>
      </c>
      <c r="R23" s="120">
        <f>MAX(R9:R22)</f>
        <v>0</v>
      </c>
      <c r="S23" s="1"/>
      <c r="T23" s="1"/>
      <c r="U23" s="1"/>
    </row>
    <row r="24" spans="2:28" ht="14.25" customHeight="1">
      <c r="B24" s="103" t="s">
        <v>50</v>
      </c>
      <c r="C24" s="122"/>
      <c r="D24" s="122"/>
      <c r="E24" s="44"/>
      <c r="F24" s="44"/>
      <c r="G24" s="44"/>
      <c r="H24" s="44"/>
      <c r="I24" s="44"/>
      <c r="J24" s="196" t="s">
        <v>124</v>
      </c>
      <c r="K24" s="124"/>
      <c r="L24" s="124"/>
      <c r="M24" s="124"/>
      <c r="N24" s="124"/>
      <c r="O24" s="124"/>
      <c r="P24" s="124"/>
      <c r="Q24" s="124"/>
      <c r="R24" s="124"/>
      <c r="S24" s="1"/>
      <c r="T24" s="1"/>
      <c r="U24" s="1"/>
    </row>
    <row r="25" spans="2:28" ht="28.5" customHeight="1">
      <c r="B25" s="44"/>
      <c r="C25" s="44"/>
      <c r="D25" s="44"/>
      <c r="E25" s="44"/>
      <c r="F25" s="44"/>
      <c r="G25" s="44"/>
      <c r="H25" s="44"/>
      <c r="I25" s="44"/>
      <c r="J25" s="198"/>
      <c r="K25" s="124"/>
      <c r="L25" s="124"/>
      <c r="M25" s="124"/>
      <c r="N25" s="124"/>
      <c r="O25" s="124"/>
      <c r="P25" s="124"/>
      <c r="Q25" s="124"/>
      <c r="R25" s="124"/>
      <c r="T25" s="1"/>
      <c r="U25" s="1"/>
    </row>
    <row r="26" spans="2:28" ht="24.6" customHeight="1">
      <c r="B26" s="145" t="s">
        <v>101</v>
      </c>
      <c r="C26" s="146"/>
      <c r="D26" s="146"/>
      <c r="E26" s="146"/>
      <c r="F26" s="146"/>
      <c r="G26" s="146"/>
      <c r="H26" s="146"/>
      <c r="I26" s="147"/>
      <c r="J26" s="127" t="s">
        <v>53</v>
      </c>
      <c r="K26" s="124"/>
      <c r="L26" s="124"/>
      <c r="M26" s="124"/>
      <c r="N26" s="124"/>
      <c r="O26" s="124"/>
      <c r="P26" s="124"/>
      <c r="Q26" s="124"/>
      <c r="R26" s="124"/>
      <c r="U26" s="1"/>
    </row>
    <row r="27" spans="2:28" ht="19.5" customHeight="1">
      <c r="B27" s="124"/>
      <c r="C27" s="124"/>
      <c r="D27" s="124"/>
      <c r="E27" s="124"/>
      <c r="F27" s="124"/>
      <c r="G27" s="124"/>
      <c r="H27" s="124"/>
      <c r="I27" s="124"/>
      <c r="J27" s="131">
        <v>50</v>
      </c>
      <c r="K27" s="124"/>
      <c r="L27" s="124"/>
      <c r="M27" s="124"/>
      <c r="N27" s="124"/>
      <c r="O27" s="124"/>
      <c r="P27" s="124"/>
      <c r="Q27" s="124"/>
      <c r="R27" s="124"/>
      <c r="S27" s="1"/>
      <c r="T27" s="1"/>
      <c r="U27" s="1"/>
    </row>
    <row r="28" spans="2:28" ht="21.95" customHeight="1">
      <c r="B28" s="124"/>
      <c r="C28" s="124"/>
      <c r="D28" s="124"/>
      <c r="E28" s="124"/>
      <c r="F28" s="124"/>
      <c r="G28" s="124"/>
      <c r="H28" s="124"/>
      <c r="I28" s="124"/>
      <c r="J28" s="124"/>
      <c r="K28" s="124"/>
      <c r="L28" s="124"/>
      <c r="M28" s="124"/>
      <c r="N28" s="132"/>
      <c r="O28" s="124"/>
      <c r="P28" s="124"/>
      <c r="Q28" s="124"/>
      <c r="R28" s="124"/>
      <c r="S28" s="1"/>
      <c r="T28" s="1"/>
      <c r="U28" s="1"/>
    </row>
    <row r="29" spans="2:28" ht="33.6" customHeight="1">
      <c r="B29" s="148"/>
      <c r="C29" s="124"/>
      <c r="D29" s="124"/>
      <c r="E29" s="124"/>
      <c r="F29" s="124"/>
      <c r="G29" s="124"/>
      <c r="H29" s="124"/>
      <c r="I29" s="124"/>
      <c r="J29" s="124"/>
      <c r="K29" s="133"/>
      <c r="L29" s="140"/>
      <c r="M29" s="124"/>
      <c r="N29" s="132"/>
      <c r="O29" s="134"/>
      <c r="P29" s="124"/>
      <c r="Q29" s="124"/>
      <c r="R29" s="134"/>
      <c r="S29" s="1"/>
      <c r="T29" s="1"/>
      <c r="U29" s="1"/>
    </row>
    <row r="30" spans="2:28" ht="35.450000000000003" customHeight="1">
      <c r="B30" s="148"/>
      <c r="C30" s="133"/>
      <c r="D30" s="133"/>
      <c r="E30" s="133"/>
      <c r="F30" s="133"/>
      <c r="G30" s="133"/>
      <c r="H30" s="133"/>
      <c r="I30" s="133"/>
      <c r="J30" s="133"/>
      <c r="K30" s="133"/>
      <c r="L30" s="140"/>
      <c r="M30" s="124"/>
      <c r="N30" s="132"/>
      <c r="O30" s="124"/>
      <c r="P30" s="124"/>
      <c r="Q30" s="134"/>
      <c r="R30" s="134"/>
      <c r="S30" s="1"/>
      <c r="T30" s="1"/>
      <c r="U30" s="1"/>
    </row>
    <row r="31" spans="2:28" ht="32.450000000000003" customHeight="1">
      <c r="B31" s="148"/>
      <c r="C31" s="141"/>
      <c r="D31" s="141"/>
      <c r="E31" s="141"/>
      <c r="F31" s="141"/>
      <c r="G31" s="141"/>
      <c r="H31" s="141"/>
      <c r="I31" s="141"/>
      <c r="J31" s="141"/>
      <c r="K31" s="141"/>
      <c r="L31" s="140"/>
      <c r="M31" s="124"/>
      <c r="N31" s="132"/>
      <c r="O31" s="124"/>
      <c r="P31" s="135"/>
      <c r="Q31" s="134"/>
      <c r="R31" s="134"/>
      <c r="S31" s="1"/>
      <c r="T31" s="1"/>
      <c r="U31" s="1"/>
    </row>
    <row r="32" spans="2:28" ht="30.95" customHeight="1">
      <c r="B32" s="133"/>
      <c r="C32" s="141"/>
      <c r="D32" s="141"/>
      <c r="E32" s="141"/>
      <c r="F32" s="141"/>
      <c r="G32" s="141"/>
      <c r="H32" s="141"/>
      <c r="I32" s="141"/>
      <c r="J32" s="141"/>
      <c r="K32" s="141"/>
      <c r="L32" s="140"/>
      <c r="M32" s="124"/>
      <c r="N32" s="132"/>
      <c r="O32" s="124"/>
      <c r="P32" s="135"/>
      <c r="Q32" s="134"/>
      <c r="R32" s="134"/>
      <c r="S32" s="1"/>
      <c r="T32" s="1"/>
      <c r="U32" s="1"/>
    </row>
    <row r="33" spans="2:21" ht="30" customHeight="1">
      <c r="B33" s="33"/>
      <c r="C33" s="11"/>
      <c r="D33" s="11"/>
      <c r="E33" s="11"/>
      <c r="F33" s="11"/>
      <c r="G33" s="11"/>
      <c r="H33" s="11"/>
      <c r="I33" s="11"/>
      <c r="J33" s="11"/>
      <c r="K33" s="11"/>
      <c r="L33" s="34"/>
      <c r="M33" s="1"/>
      <c r="R33" s="8"/>
      <c r="S33" s="1"/>
      <c r="T33" s="1"/>
      <c r="U33" s="1"/>
    </row>
    <row r="34" spans="2:21" ht="32.1" customHeight="1">
      <c r="B34" s="33"/>
      <c r="C34" s="11"/>
      <c r="D34" s="11"/>
      <c r="E34" s="11"/>
      <c r="F34" s="11"/>
      <c r="G34" s="11"/>
      <c r="H34" s="11"/>
      <c r="I34" s="11"/>
      <c r="J34" s="11"/>
      <c r="K34" s="11"/>
      <c r="L34" s="34"/>
      <c r="M34" s="1"/>
      <c r="R34" s="8"/>
      <c r="S34" s="1"/>
      <c r="T34" s="1"/>
      <c r="U34" s="1"/>
    </row>
    <row r="35" spans="2:21" ht="26.1" customHeight="1">
      <c r="B35" s="33"/>
      <c r="C35" s="11"/>
      <c r="D35" s="11"/>
      <c r="E35" s="11"/>
      <c r="F35" s="11"/>
      <c r="G35" s="11"/>
      <c r="H35" s="11"/>
      <c r="I35" s="11"/>
      <c r="J35" s="11"/>
      <c r="K35" s="11"/>
      <c r="L35" s="34"/>
      <c r="M35" s="1"/>
      <c r="R35" s="8"/>
      <c r="S35" s="1"/>
      <c r="T35" s="1"/>
      <c r="U35" s="1"/>
    </row>
    <row r="36" spans="2:21" ht="26.1" customHeight="1">
      <c r="B36" s="33"/>
      <c r="C36" s="11"/>
      <c r="D36" s="11"/>
      <c r="E36" s="11"/>
      <c r="F36" s="11"/>
      <c r="G36" s="11"/>
      <c r="H36" s="11"/>
      <c r="I36" s="11"/>
      <c r="J36" s="11"/>
      <c r="K36" s="11"/>
      <c r="L36" s="34"/>
      <c r="M36" s="1"/>
      <c r="R36" s="8"/>
      <c r="S36" s="1"/>
      <c r="T36" s="1"/>
      <c r="U36" s="1"/>
    </row>
    <row r="37" spans="2:21" ht="33" customHeight="1">
      <c r="B37" s="33"/>
      <c r="C37" s="11"/>
      <c r="D37" s="11"/>
      <c r="E37" s="11"/>
      <c r="F37" s="11"/>
      <c r="G37" s="11"/>
      <c r="H37" s="11"/>
      <c r="I37" s="11"/>
      <c r="J37" s="11"/>
      <c r="K37" s="11"/>
      <c r="L37" s="34"/>
      <c r="M37" s="1"/>
      <c r="R37" s="8"/>
      <c r="S37" s="1"/>
      <c r="T37" s="1"/>
      <c r="U37" s="1"/>
    </row>
    <row r="38" spans="2:21" ht="39.6" customHeight="1">
      <c r="B38" s="33"/>
      <c r="C38" s="11"/>
      <c r="D38" s="11"/>
      <c r="E38" s="11"/>
      <c r="F38" s="11"/>
      <c r="G38" s="11"/>
      <c r="H38" s="11"/>
      <c r="I38" s="11"/>
      <c r="J38" s="11"/>
      <c r="K38" s="11"/>
      <c r="L38" s="34"/>
      <c r="M38" s="1"/>
      <c r="N38" s="10"/>
      <c r="O38" s="1"/>
      <c r="P38" s="9"/>
      <c r="R38" s="8"/>
      <c r="S38" s="1"/>
      <c r="T38" s="1"/>
      <c r="U38" s="1"/>
    </row>
    <row r="39" spans="2:21" ht="30" customHeight="1">
      <c r="B39" s="33"/>
      <c r="C39" s="11"/>
      <c r="D39" s="11"/>
      <c r="E39" s="11"/>
      <c r="F39" s="11"/>
      <c r="G39" s="11"/>
      <c r="H39" s="11"/>
      <c r="I39" s="11"/>
      <c r="J39" s="11"/>
      <c r="K39" s="11"/>
      <c r="L39" s="34"/>
      <c r="M39" s="1"/>
      <c r="N39" s="10"/>
      <c r="O39" s="1"/>
      <c r="P39" s="9"/>
      <c r="R39" s="8"/>
      <c r="S39" s="1"/>
      <c r="T39" s="1"/>
      <c r="U39" s="1"/>
    </row>
    <row r="40" spans="2:21" ht="21" customHeight="1">
      <c r="B40" s="33"/>
      <c r="C40" s="11"/>
      <c r="D40" s="11"/>
      <c r="E40" s="11"/>
      <c r="F40" s="11"/>
      <c r="G40" s="11"/>
      <c r="H40" s="11"/>
      <c r="I40" s="11"/>
      <c r="J40" s="11"/>
      <c r="K40" s="11"/>
      <c r="L40" s="34"/>
      <c r="M40" s="1"/>
      <c r="N40" s="10"/>
      <c r="O40" s="1"/>
      <c r="P40" s="9"/>
      <c r="Q40" s="8"/>
      <c r="R40" s="8"/>
      <c r="S40" s="1"/>
      <c r="T40" s="1"/>
      <c r="U40" s="1"/>
    </row>
    <row r="41" spans="2:21" ht="30" customHeight="1">
      <c r="B41" s="33"/>
      <c r="C41" s="11"/>
      <c r="D41" s="11"/>
      <c r="E41" s="11"/>
      <c r="F41" s="11"/>
      <c r="G41" s="11"/>
      <c r="H41" s="11"/>
      <c r="I41" s="11"/>
      <c r="J41" s="11"/>
      <c r="K41" s="11"/>
      <c r="L41" s="34"/>
      <c r="M41" s="1"/>
      <c r="N41" s="10"/>
      <c r="O41" s="1"/>
      <c r="P41" s="9"/>
      <c r="Q41" s="8"/>
      <c r="R41" s="8"/>
      <c r="S41" s="1"/>
      <c r="T41" s="1"/>
      <c r="U41" s="1"/>
    </row>
    <row r="42" spans="2:21" ht="45" customHeight="1">
      <c r="B42" s="12"/>
      <c r="C42" s="12"/>
      <c r="D42" s="12"/>
      <c r="E42" s="12"/>
      <c r="F42" s="12"/>
      <c r="G42" s="12"/>
      <c r="H42" s="12"/>
      <c r="I42" s="12"/>
      <c r="J42" s="12"/>
      <c r="K42" s="12"/>
      <c r="L42" s="34"/>
      <c r="M42" s="34"/>
      <c r="N42" s="34"/>
      <c r="O42" s="1"/>
      <c r="P42" s="9"/>
      <c r="Q42" s="8"/>
      <c r="R42" s="8"/>
      <c r="S42" s="1"/>
      <c r="T42" s="1"/>
      <c r="U42" s="1"/>
    </row>
    <row r="43" spans="2:21" ht="30" customHeight="1">
      <c r="B43" s="12"/>
      <c r="C43" s="12"/>
      <c r="D43" s="12"/>
      <c r="E43" s="12"/>
      <c r="F43" s="12"/>
      <c r="G43" s="12"/>
      <c r="H43" s="12"/>
      <c r="I43" s="12"/>
      <c r="J43" s="12"/>
      <c r="K43" s="12"/>
      <c r="L43" s="34"/>
      <c r="M43" s="34"/>
      <c r="N43" s="34"/>
      <c r="O43" s="1"/>
      <c r="P43" s="9"/>
      <c r="Q43" s="8"/>
      <c r="R43" s="8"/>
      <c r="S43" s="1"/>
      <c r="T43" s="1"/>
      <c r="U43" s="1"/>
    </row>
    <row r="44" spans="2:21">
      <c r="B44" s="12"/>
      <c r="C44" s="12"/>
      <c r="D44" s="12"/>
      <c r="E44" s="12"/>
      <c r="F44" s="12"/>
      <c r="G44" s="12"/>
      <c r="H44" s="12"/>
      <c r="I44" s="12"/>
      <c r="J44" s="12"/>
      <c r="K44" s="12"/>
      <c r="L44" s="34"/>
      <c r="M44" s="34"/>
      <c r="N44" s="34"/>
      <c r="O44" s="1"/>
      <c r="P44" s="9"/>
      <c r="Q44" s="8"/>
      <c r="R44" s="8"/>
      <c r="S44" s="1"/>
      <c r="T44" s="1"/>
      <c r="U44" s="1"/>
    </row>
    <row r="45" spans="2:21" ht="30" customHeight="1">
      <c r="B45" s="12"/>
      <c r="C45" s="12"/>
      <c r="D45" s="12"/>
      <c r="E45" s="12"/>
      <c r="F45" s="12"/>
      <c r="G45" s="12"/>
      <c r="H45" s="12"/>
      <c r="I45" s="12"/>
      <c r="J45" s="12"/>
      <c r="K45" s="12"/>
      <c r="L45" s="34"/>
      <c r="M45" s="34"/>
      <c r="N45" s="34"/>
      <c r="O45" s="1"/>
      <c r="P45" s="9"/>
      <c r="Q45" s="8"/>
      <c r="R45" s="8"/>
      <c r="S45" s="1"/>
      <c r="T45" s="1"/>
      <c r="U45" s="1"/>
    </row>
    <row r="46" spans="2:21" ht="30" customHeight="1">
      <c r="B46" s="12"/>
      <c r="C46" s="12"/>
      <c r="D46" s="12"/>
      <c r="E46" s="12"/>
      <c r="F46" s="12"/>
      <c r="G46" s="12"/>
      <c r="H46" s="12"/>
      <c r="I46" s="12"/>
      <c r="J46" s="12"/>
      <c r="K46" s="12"/>
      <c r="L46" s="34"/>
      <c r="M46" s="34"/>
      <c r="N46" s="34"/>
      <c r="O46" s="1"/>
      <c r="P46" s="9"/>
      <c r="Q46" s="8"/>
      <c r="R46" s="8"/>
      <c r="S46" s="1"/>
      <c r="T46" s="1"/>
      <c r="U46" s="1"/>
    </row>
    <row r="47" spans="2:21" ht="30" customHeight="1">
      <c r="B47" s="13"/>
      <c r="C47" s="13"/>
      <c r="D47" s="13"/>
      <c r="E47" s="13"/>
      <c r="F47" s="13"/>
      <c r="G47" s="13"/>
      <c r="H47" s="13"/>
      <c r="I47" s="13"/>
      <c r="J47" s="13"/>
      <c r="K47" s="13"/>
      <c r="L47" s="35"/>
      <c r="M47" s="35"/>
      <c r="N47" s="35"/>
    </row>
    <row r="48" spans="2:21" ht="30" customHeight="1">
      <c r="B48" s="13"/>
      <c r="C48" s="13"/>
      <c r="D48" s="13"/>
      <c r="E48" s="13"/>
      <c r="F48" s="13"/>
      <c r="G48" s="13"/>
      <c r="H48" s="13"/>
      <c r="I48" s="13"/>
      <c r="J48" s="13"/>
      <c r="K48" s="13"/>
      <c r="L48" s="35"/>
      <c r="M48" s="35"/>
      <c r="N48" s="35"/>
    </row>
  </sheetData>
  <sheetProtection algorithmName="SHA-512" hashValue="39+UVrF7v7iREDTqfy7FqfLZiajJIQks0epML82wtoa+LXHeR4HjL8+SZvmvzJCCPRFA8mezyHen8JNv0/aT6w==" saltValue="aXqag/Rei/yQYMPe8/gmpA==" spinCount="100000" sheet="1" objects="1" scenarios="1"/>
  <mergeCells count="32">
    <mergeCell ref="B3:C3"/>
    <mergeCell ref="B4:B7"/>
    <mergeCell ref="J24:J25"/>
    <mergeCell ref="Y4:Z4"/>
    <mergeCell ref="O5:O7"/>
    <mergeCell ref="D3:L3"/>
    <mergeCell ref="C4:C7"/>
    <mergeCell ref="D4:I5"/>
    <mergeCell ref="J4:L6"/>
    <mergeCell ref="D6:D7"/>
    <mergeCell ref="E6:E7"/>
    <mergeCell ref="F6:I6"/>
    <mergeCell ref="D9:D22"/>
    <mergeCell ref="E9:E22"/>
    <mergeCell ref="F9:F22"/>
    <mergeCell ref="G9:G22"/>
    <mergeCell ref="H9:H22"/>
    <mergeCell ref="I9:I22"/>
    <mergeCell ref="M4:M7"/>
    <mergeCell ref="N4:N7"/>
    <mergeCell ref="O4:R4"/>
    <mergeCell ref="O9:O22"/>
    <mergeCell ref="P9:P22"/>
    <mergeCell ref="P5:P7"/>
    <mergeCell ref="Q5:Q7"/>
    <mergeCell ref="R5:R7"/>
    <mergeCell ref="W12:W13"/>
    <mergeCell ref="X12:X13"/>
    <mergeCell ref="J9:J22"/>
    <mergeCell ref="K9:K22"/>
    <mergeCell ref="L9:L22"/>
    <mergeCell ref="M9:M22"/>
  </mergeCells>
  <conditionalFormatting sqref="R9:R22">
    <cfRule type="top10" dxfId="4" priority="1" rank="1"/>
    <cfRule type="top10" dxfId="3" priority="2" rank="1"/>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E516B-1DEC-4993-B6B3-7079C87079E3}">
  <dimension ref="A1:AB48"/>
  <sheetViews>
    <sheetView zoomScale="57" zoomScaleNormal="85" workbookViewId="0">
      <selection activeCell="M9" sqref="M9:M22"/>
    </sheetView>
  </sheetViews>
  <sheetFormatPr baseColWidth="10" defaultColWidth="10.85546875" defaultRowHeight="15"/>
  <cols>
    <col min="1" max="1" width="2.5703125" style="2" customWidth="1"/>
    <col min="2" max="10" width="12.85546875" style="2" customWidth="1"/>
    <col min="11" max="11" width="13.42578125" style="2" customWidth="1"/>
    <col min="12" max="12" width="12.85546875" style="2" customWidth="1"/>
    <col min="13" max="13" width="16" style="2" customWidth="1"/>
    <col min="14" max="14" width="15.140625" style="3" customWidth="1"/>
    <col min="15" max="15" width="18.28515625" style="2" customWidth="1"/>
    <col min="16" max="16" width="17.85546875" style="4" customWidth="1"/>
    <col min="17" max="17" width="16.85546875" style="5" customWidth="1"/>
    <col min="18" max="18" width="15.140625" style="5" customWidth="1"/>
    <col min="19" max="19" width="10.85546875" style="2"/>
    <col min="20" max="20" width="18.42578125" style="2" customWidth="1"/>
    <col min="21" max="22" width="10.85546875" style="2"/>
    <col min="23" max="23" width="24" style="2" customWidth="1"/>
    <col min="24" max="24" width="36.28515625" style="2" customWidth="1"/>
    <col min="25" max="25" width="24.85546875" style="2" customWidth="1"/>
    <col min="26" max="26" width="15.28515625" style="2" customWidth="1"/>
    <col min="27" max="27" width="27.28515625" style="2" customWidth="1"/>
    <col min="28" max="16384" width="10.85546875" style="2"/>
  </cols>
  <sheetData>
    <row r="1" spans="1:28" ht="19.5">
      <c r="B1" s="178" t="s">
        <v>126</v>
      </c>
      <c r="C1" s="30"/>
      <c r="D1" s="30"/>
      <c r="E1" s="30"/>
      <c r="F1" s="30"/>
      <c r="G1"/>
      <c r="H1"/>
      <c r="I1"/>
      <c r="J1"/>
      <c r="K1"/>
      <c r="L1"/>
      <c r="M1"/>
      <c r="N1"/>
      <c r="O1"/>
      <c r="P1"/>
      <c r="Q1"/>
      <c r="R1"/>
    </row>
    <row r="2" spans="1:28">
      <c r="B2"/>
      <c r="C2"/>
      <c r="D2"/>
      <c r="E2"/>
      <c r="F2"/>
      <c r="G2"/>
      <c r="H2"/>
      <c r="I2"/>
      <c r="J2"/>
      <c r="K2"/>
      <c r="L2"/>
      <c r="M2"/>
      <c r="N2"/>
      <c r="O2"/>
      <c r="P2"/>
      <c r="Q2"/>
      <c r="R2"/>
    </row>
    <row r="3" spans="1:28">
      <c r="B3" s="257" t="s">
        <v>113</v>
      </c>
      <c r="C3" s="258"/>
      <c r="D3" s="257" t="s">
        <v>114</v>
      </c>
      <c r="E3" s="259"/>
      <c r="F3" s="259"/>
      <c r="G3" s="259"/>
      <c r="H3" s="259"/>
      <c r="I3" s="259"/>
      <c r="J3" s="259"/>
      <c r="K3" s="259"/>
      <c r="L3" s="258"/>
      <c r="M3" s="44"/>
      <c r="N3" s="44"/>
      <c r="O3" s="44"/>
      <c r="P3" s="44"/>
      <c r="Q3" s="44"/>
      <c r="R3" s="44"/>
    </row>
    <row r="4" spans="1:28" ht="29.1" customHeight="1">
      <c r="B4" s="199" t="s">
        <v>104</v>
      </c>
      <c r="C4" s="201" t="s">
        <v>4</v>
      </c>
      <c r="D4" s="261" t="s">
        <v>27</v>
      </c>
      <c r="E4" s="250"/>
      <c r="F4" s="250"/>
      <c r="G4" s="250"/>
      <c r="H4" s="250"/>
      <c r="I4" s="253"/>
      <c r="J4" s="273" t="s">
        <v>16</v>
      </c>
      <c r="K4" s="250"/>
      <c r="L4" s="274"/>
      <c r="M4" s="199" t="s">
        <v>115</v>
      </c>
      <c r="N4" s="235" t="s">
        <v>8</v>
      </c>
      <c r="O4" s="272" t="s">
        <v>40</v>
      </c>
      <c r="P4" s="210"/>
      <c r="Q4" s="210"/>
      <c r="R4" s="211"/>
      <c r="W4" s="62"/>
      <c r="X4" s="62"/>
      <c r="Y4" s="243"/>
      <c r="Z4" s="243"/>
      <c r="AA4" s="62"/>
      <c r="AB4" s="62"/>
    </row>
    <row r="5" spans="1:28" ht="56.45" customHeight="1">
      <c r="B5" s="200"/>
      <c r="C5" s="260"/>
      <c r="D5" s="262"/>
      <c r="E5" s="263"/>
      <c r="F5" s="263"/>
      <c r="G5" s="263"/>
      <c r="H5" s="263"/>
      <c r="I5" s="264"/>
      <c r="J5" s="275"/>
      <c r="K5" s="263"/>
      <c r="L5" s="276"/>
      <c r="M5" s="200"/>
      <c r="N5" s="236"/>
      <c r="O5" s="244" t="s">
        <v>26</v>
      </c>
      <c r="P5" s="245" t="s">
        <v>87</v>
      </c>
      <c r="Q5" s="248" t="s">
        <v>38</v>
      </c>
      <c r="R5" s="251" t="s">
        <v>86</v>
      </c>
      <c r="W5" s="62"/>
      <c r="X5" s="62"/>
      <c r="Y5" s="62"/>
      <c r="Z5" s="62"/>
      <c r="AA5" s="62"/>
      <c r="AB5" s="62"/>
    </row>
    <row r="6" spans="1:28" s="6" customFormat="1" ht="32.1" customHeight="1">
      <c r="A6" s="2"/>
      <c r="B6" s="200"/>
      <c r="C6" s="260"/>
      <c r="D6" s="265" t="s">
        <v>70</v>
      </c>
      <c r="E6" s="266" t="s">
        <v>28</v>
      </c>
      <c r="F6" s="222" t="s">
        <v>29</v>
      </c>
      <c r="G6" s="222"/>
      <c r="H6" s="222"/>
      <c r="I6" s="267"/>
      <c r="J6" s="275"/>
      <c r="K6" s="263"/>
      <c r="L6" s="276"/>
      <c r="M6" s="200"/>
      <c r="N6" s="236"/>
      <c r="O6" s="244"/>
      <c r="P6" s="246"/>
      <c r="Q6" s="249"/>
      <c r="R6" s="252"/>
      <c r="U6" s="7"/>
      <c r="X6" s="22"/>
      <c r="Y6" s="62"/>
      <c r="Z6" s="62"/>
      <c r="AA6" s="62"/>
      <c r="AB6" s="62"/>
    </row>
    <row r="7" spans="1:28" s="6" customFormat="1" ht="61.5" customHeight="1">
      <c r="A7" s="2"/>
      <c r="B7" s="201"/>
      <c r="C7" s="260"/>
      <c r="D7" s="265"/>
      <c r="E7" s="266"/>
      <c r="F7" s="104" t="s">
        <v>12</v>
      </c>
      <c r="G7" s="104" t="s">
        <v>13</v>
      </c>
      <c r="H7" s="104" t="s">
        <v>30</v>
      </c>
      <c r="I7" s="105" t="s">
        <v>15</v>
      </c>
      <c r="J7" s="106" t="s">
        <v>39</v>
      </c>
      <c r="K7" s="104" t="s">
        <v>31</v>
      </c>
      <c r="L7" s="142" t="s">
        <v>81</v>
      </c>
      <c r="M7" s="201"/>
      <c r="N7" s="236"/>
      <c r="O7" s="244"/>
      <c r="P7" s="247"/>
      <c r="Q7" s="250"/>
      <c r="R7" s="253"/>
      <c r="U7" s="7"/>
      <c r="X7" s="22"/>
      <c r="Y7" s="62"/>
      <c r="Z7" s="62"/>
      <c r="AA7" s="62"/>
      <c r="AB7" s="62"/>
    </row>
    <row r="8" spans="1:28" ht="24" customHeight="1">
      <c r="B8" s="79" t="s">
        <v>0</v>
      </c>
      <c r="C8" s="79" t="s">
        <v>33</v>
      </c>
      <c r="D8" s="77" t="s">
        <v>34</v>
      </c>
      <c r="E8" s="17" t="s">
        <v>34</v>
      </c>
      <c r="F8" s="17" t="s">
        <v>34</v>
      </c>
      <c r="G8" s="17" t="s">
        <v>34</v>
      </c>
      <c r="H8" s="17" t="s">
        <v>34</v>
      </c>
      <c r="I8" s="21" t="s">
        <v>34</v>
      </c>
      <c r="J8" s="107" t="s">
        <v>34</v>
      </c>
      <c r="K8" s="17" t="s">
        <v>34</v>
      </c>
      <c r="L8" s="78" t="s">
        <v>34</v>
      </c>
      <c r="M8" s="79" t="s">
        <v>34</v>
      </c>
      <c r="N8" s="108" t="s">
        <v>2</v>
      </c>
      <c r="O8" s="107" t="s">
        <v>34</v>
      </c>
      <c r="P8" s="109" t="s">
        <v>2</v>
      </c>
      <c r="Q8" s="17" t="s">
        <v>2</v>
      </c>
      <c r="R8" s="21" t="s">
        <v>35</v>
      </c>
      <c r="U8" s="1"/>
      <c r="W8" s="6"/>
      <c r="X8" s="22"/>
      <c r="Y8" s="62"/>
      <c r="Z8" s="62"/>
      <c r="AA8" s="62"/>
      <c r="AB8" s="62"/>
    </row>
    <row r="9" spans="1:28" s="6" customFormat="1" ht="21" customHeight="1">
      <c r="A9" s="2"/>
      <c r="B9" s="79">
        <v>5</v>
      </c>
      <c r="C9" s="110">
        <v>447</v>
      </c>
      <c r="D9" s="268">
        <f>'Berechnung Ψa '!D12+'Berechnung Ψa '!E12</f>
        <v>0</v>
      </c>
      <c r="E9" s="227">
        <f>'Berechnung Ψa '!F12</f>
        <v>0</v>
      </c>
      <c r="F9" s="227">
        <f>'Berechnung Ψa '!G12</f>
        <v>0</v>
      </c>
      <c r="G9" s="227">
        <f>'Berechnung Ψa '!H12</f>
        <v>0</v>
      </c>
      <c r="H9" s="227">
        <f>'Berechnung Ψa '!I12</f>
        <v>0</v>
      </c>
      <c r="I9" s="229">
        <f>'Berechnung Ψa '!J12</f>
        <v>0</v>
      </c>
      <c r="J9" s="231">
        <f>'Berechnung Ψa '!K12</f>
        <v>0</v>
      </c>
      <c r="K9" s="227">
        <f>'Berechnung Ψa '!L12</f>
        <v>0</v>
      </c>
      <c r="L9" s="270">
        <f>'Berechnung Ψa '!M12</f>
        <v>0</v>
      </c>
      <c r="M9" s="239">
        <f>(D9*1)+(E9*0.8)+(F9*0.1)+(G9*0.2)+(H9*0.4)+(I9*0.7)+(J9*1)+(K9*0.6)+(L9*0.2)</f>
        <v>0</v>
      </c>
      <c r="N9" s="111">
        <f t="shared" ref="N9:N22" si="0">C9*$M$9/10000</f>
        <v>0</v>
      </c>
      <c r="O9" s="240">
        <v>10</v>
      </c>
      <c r="P9" s="233">
        <f>J27*O9/60</f>
        <v>8.3333333333333339</v>
      </c>
      <c r="Q9" s="112">
        <f t="shared" ref="Q9:Q22" si="1">IF((N9-$P$9)&gt;0,N9-$P$9,0)</f>
        <v>0</v>
      </c>
      <c r="R9" s="143">
        <f t="shared" ref="R9:R22" si="2">Q9*B9*60/1000</f>
        <v>0</v>
      </c>
      <c r="U9" s="7"/>
      <c r="W9" s="62"/>
      <c r="X9" s="62"/>
      <c r="Y9" s="62"/>
      <c r="Z9" s="62"/>
      <c r="AA9" s="62"/>
      <c r="AB9" s="62"/>
    </row>
    <row r="10" spans="1:28" s="6" customFormat="1" ht="21" customHeight="1">
      <c r="A10" s="2"/>
      <c r="B10" s="79">
        <v>10</v>
      </c>
      <c r="C10" s="110">
        <v>310</v>
      </c>
      <c r="D10" s="268"/>
      <c r="E10" s="227"/>
      <c r="F10" s="227"/>
      <c r="G10" s="227"/>
      <c r="H10" s="227"/>
      <c r="I10" s="229"/>
      <c r="J10" s="231"/>
      <c r="K10" s="227"/>
      <c r="L10" s="270"/>
      <c r="M10" s="191"/>
      <c r="N10" s="111">
        <f>C10*$M$9/10000</f>
        <v>0</v>
      </c>
      <c r="O10" s="240"/>
      <c r="P10" s="233"/>
      <c r="Q10" s="112">
        <f t="shared" si="1"/>
        <v>0</v>
      </c>
      <c r="R10" s="143">
        <f t="shared" si="2"/>
        <v>0</v>
      </c>
      <c r="U10" s="7"/>
      <c r="W10" s="62"/>
      <c r="X10" s="62"/>
      <c r="Y10" s="62"/>
      <c r="Z10" s="62"/>
      <c r="AA10" s="62"/>
      <c r="AB10" s="62"/>
    </row>
    <row r="11" spans="1:28" s="6" customFormat="1" ht="21" customHeight="1">
      <c r="A11" s="2"/>
      <c r="B11" s="79">
        <v>20</v>
      </c>
      <c r="C11" s="110">
        <v>231</v>
      </c>
      <c r="D11" s="268"/>
      <c r="E11" s="227"/>
      <c r="F11" s="227"/>
      <c r="G11" s="227"/>
      <c r="H11" s="227"/>
      <c r="I11" s="229"/>
      <c r="J11" s="231"/>
      <c r="K11" s="227"/>
      <c r="L11" s="270"/>
      <c r="M11" s="191"/>
      <c r="N11" s="111">
        <f t="shared" si="0"/>
        <v>0</v>
      </c>
      <c r="O11" s="240"/>
      <c r="P11" s="233"/>
      <c r="Q11" s="112">
        <f t="shared" si="1"/>
        <v>0</v>
      </c>
      <c r="R11" s="143">
        <f t="shared" si="2"/>
        <v>0</v>
      </c>
      <c r="U11" s="7"/>
      <c r="W11" s="62"/>
      <c r="X11" s="62"/>
      <c r="Y11" s="62"/>
      <c r="Z11" s="62"/>
      <c r="AA11" s="62"/>
      <c r="AB11" s="62"/>
    </row>
    <row r="12" spans="1:28" s="6" customFormat="1" ht="21" customHeight="1">
      <c r="A12" s="2"/>
      <c r="B12" s="79">
        <v>30</v>
      </c>
      <c r="C12" s="110">
        <v>171</v>
      </c>
      <c r="D12" s="268"/>
      <c r="E12" s="227"/>
      <c r="F12" s="227"/>
      <c r="G12" s="227"/>
      <c r="H12" s="227"/>
      <c r="I12" s="229"/>
      <c r="J12" s="231"/>
      <c r="K12" s="227"/>
      <c r="L12" s="270"/>
      <c r="M12" s="191"/>
      <c r="N12" s="111">
        <f t="shared" si="0"/>
        <v>0</v>
      </c>
      <c r="O12" s="240"/>
      <c r="P12" s="233"/>
      <c r="Q12" s="112">
        <f t="shared" si="1"/>
        <v>0</v>
      </c>
      <c r="R12" s="143">
        <f t="shared" si="2"/>
        <v>0</v>
      </c>
      <c r="U12" s="7"/>
      <c r="W12" s="243"/>
      <c r="X12" s="242"/>
      <c r="Y12" s="62"/>
      <c r="Z12" s="62"/>
      <c r="AA12" s="62"/>
      <c r="AB12" s="62"/>
    </row>
    <row r="13" spans="1:28" s="6" customFormat="1" ht="21" customHeight="1">
      <c r="A13" s="2"/>
      <c r="B13" s="79">
        <v>60</v>
      </c>
      <c r="C13" s="110">
        <v>102</v>
      </c>
      <c r="D13" s="268"/>
      <c r="E13" s="227"/>
      <c r="F13" s="227"/>
      <c r="G13" s="227"/>
      <c r="H13" s="227"/>
      <c r="I13" s="229"/>
      <c r="J13" s="231"/>
      <c r="K13" s="227"/>
      <c r="L13" s="270"/>
      <c r="M13" s="191"/>
      <c r="N13" s="111">
        <f t="shared" si="0"/>
        <v>0</v>
      </c>
      <c r="O13" s="240"/>
      <c r="P13" s="233"/>
      <c r="Q13" s="112">
        <f t="shared" si="1"/>
        <v>0</v>
      </c>
      <c r="R13" s="143">
        <f t="shared" si="2"/>
        <v>0</v>
      </c>
      <c r="U13" s="7"/>
      <c r="W13" s="243"/>
      <c r="X13" s="242"/>
      <c r="Y13" s="62"/>
      <c r="Z13" s="62"/>
      <c r="AA13" s="62"/>
      <c r="AB13" s="62"/>
    </row>
    <row r="14" spans="1:28" s="6" customFormat="1" ht="21" customHeight="1">
      <c r="A14" s="2"/>
      <c r="B14" s="79">
        <v>90</v>
      </c>
      <c r="C14" s="110">
        <v>73</v>
      </c>
      <c r="D14" s="268"/>
      <c r="E14" s="227"/>
      <c r="F14" s="227"/>
      <c r="G14" s="227"/>
      <c r="H14" s="227"/>
      <c r="I14" s="229"/>
      <c r="J14" s="231"/>
      <c r="K14" s="227"/>
      <c r="L14" s="270"/>
      <c r="M14" s="191"/>
      <c r="N14" s="111">
        <f>C14*$M$9/10000</f>
        <v>0</v>
      </c>
      <c r="O14" s="240"/>
      <c r="P14" s="233"/>
      <c r="Q14" s="112">
        <f t="shared" si="1"/>
        <v>0</v>
      </c>
      <c r="R14" s="143">
        <f t="shared" si="2"/>
        <v>0</v>
      </c>
      <c r="U14" s="7"/>
      <c r="W14" s="62"/>
      <c r="X14" s="182"/>
      <c r="Y14" s="62"/>
      <c r="Z14" s="62"/>
      <c r="AA14" s="62"/>
      <c r="AB14" s="62"/>
    </row>
    <row r="15" spans="1:28" s="6" customFormat="1" ht="20.25" customHeight="1">
      <c r="A15" s="2"/>
      <c r="B15" s="79">
        <v>120</v>
      </c>
      <c r="C15" s="110">
        <v>57</v>
      </c>
      <c r="D15" s="268"/>
      <c r="E15" s="227"/>
      <c r="F15" s="227"/>
      <c r="G15" s="227"/>
      <c r="H15" s="227"/>
      <c r="I15" s="229"/>
      <c r="J15" s="231"/>
      <c r="K15" s="227"/>
      <c r="L15" s="270"/>
      <c r="M15" s="191"/>
      <c r="N15" s="111">
        <f t="shared" si="0"/>
        <v>0</v>
      </c>
      <c r="O15" s="240"/>
      <c r="P15" s="233"/>
      <c r="Q15" s="112">
        <f t="shared" si="1"/>
        <v>0</v>
      </c>
      <c r="R15" s="143">
        <f t="shared" si="2"/>
        <v>0</v>
      </c>
      <c r="U15" s="7"/>
      <c r="W15" s="62"/>
      <c r="X15" s="62"/>
      <c r="Y15" s="62"/>
      <c r="Z15" s="62"/>
      <c r="AA15" s="62"/>
      <c r="AB15" s="62"/>
    </row>
    <row r="16" spans="1:28" s="6" customFormat="1" ht="21" customHeight="1">
      <c r="A16" s="2"/>
      <c r="B16" s="79">
        <v>180</v>
      </c>
      <c r="C16" s="110">
        <v>41</v>
      </c>
      <c r="D16" s="268"/>
      <c r="E16" s="227"/>
      <c r="F16" s="227"/>
      <c r="G16" s="227"/>
      <c r="H16" s="227"/>
      <c r="I16" s="229"/>
      <c r="J16" s="231"/>
      <c r="K16" s="227"/>
      <c r="L16" s="270"/>
      <c r="M16" s="191"/>
      <c r="N16" s="111">
        <f t="shared" si="0"/>
        <v>0</v>
      </c>
      <c r="O16" s="240"/>
      <c r="P16" s="233"/>
      <c r="Q16" s="112">
        <f t="shared" si="1"/>
        <v>0</v>
      </c>
      <c r="R16" s="143">
        <f t="shared" si="2"/>
        <v>0</v>
      </c>
      <c r="U16" s="7"/>
      <c r="W16" s="62"/>
      <c r="X16" s="62"/>
      <c r="Y16" s="62"/>
      <c r="Z16" s="62"/>
      <c r="AA16" s="62"/>
      <c r="AB16" s="62"/>
    </row>
    <row r="17" spans="2:28">
      <c r="B17" s="79">
        <v>240</v>
      </c>
      <c r="C17" s="110">
        <v>32</v>
      </c>
      <c r="D17" s="268"/>
      <c r="E17" s="227"/>
      <c r="F17" s="227"/>
      <c r="G17" s="227"/>
      <c r="H17" s="227"/>
      <c r="I17" s="229"/>
      <c r="J17" s="231"/>
      <c r="K17" s="227"/>
      <c r="L17" s="270"/>
      <c r="M17" s="191"/>
      <c r="N17" s="111">
        <f t="shared" si="0"/>
        <v>0</v>
      </c>
      <c r="O17" s="240"/>
      <c r="P17" s="233"/>
      <c r="Q17" s="112">
        <f t="shared" si="1"/>
        <v>0</v>
      </c>
      <c r="R17" s="143">
        <f t="shared" si="2"/>
        <v>0</v>
      </c>
      <c r="U17" s="1"/>
      <c r="W17" s="62"/>
      <c r="X17" s="62"/>
      <c r="Y17" s="62"/>
      <c r="Z17" s="62"/>
      <c r="AA17" s="62"/>
      <c r="AB17" s="62"/>
    </row>
    <row r="18" spans="2:28">
      <c r="B18" s="79">
        <v>360</v>
      </c>
      <c r="C18" s="110">
        <v>23</v>
      </c>
      <c r="D18" s="268"/>
      <c r="E18" s="227"/>
      <c r="F18" s="227"/>
      <c r="G18" s="227"/>
      <c r="H18" s="227"/>
      <c r="I18" s="229"/>
      <c r="J18" s="231"/>
      <c r="K18" s="227"/>
      <c r="L18" s="270"/>
      <c r="M18" s="191"/>
      <c r="N18" s="111">
        <f t="shared" si="0"/>
        <v>0</v>
      </c>
      <c r="O18" s="240"/>
      <c r="P18" s="233"/>
      <c r="Q18" s="112">
        <f t="shared" si="1"/>
        <v>0</v>
      </c>
      <c r="R18" s="143">
        <f t="shared" si="2"/>
        <v>0</v>
      </c>
      <c r="U18" s="1"/>
    </row>
    <row r="19" spans="2:28">
      <c r="B19" s="79">
        <v>720</v>
      </c>
      <c r="C19" s="110">
        <v>16</v>
      </c>
      <c r="D19" s="268"/>
      <c r="E19" s="227"/>
      <c r="F19" s="227"/>
      <c r="G19" s="227"/>
      <c r="H19" s="227"/>
      <c r="I19" s="229"/>
      <c r="J19" s="231"/>
      <c r="K19" s="227"/>
      <c r="L19" s="270"/>
      <c r="M19" s="191"/>
      <c r="N19" s="111">
        <f t="shared" si="0"/>
        <v>0</v>
      </c>
      <c r="O19" s="240"/>
      <c r="P19" s="233"/>
      <c r="Q19" s="112">
        <f t="shared" si="1"/>
        <v>0</v>
      </c>
      <c r="R19" s="143">
        <f t="shared" si="2"/>
        <v>0</v>
      </c>
      <c r="U19" s="1"/>
    </row>
    <row r="20" spans="2:28">
      <c r="B20" s="79">
        <f>16*60</f>
        <v>960</v>
      </c>
      <c r="C20" s="110">
        <v>12</v>
      </c>
      <c r="D20" s="268"/>
      <c r="E20" s="227"/>
      <c r="F20" s="227"/>
      <c r="G20" s="227"/>
      <c r="H20" s="227"/>
      <c r="I20" s="229"/>
      <c r="J20" s="231"/>
      <c r="K20" s="227"/>
      <c r="L20" s="270"/>
      <c r="M20" s="191"/>
      <c r="N20" s="111">
        <f t="shared" si="0"/>
        <v>0</v>
      </c>
      <c r="O20" s="240"/>
      <c r="P20" s="233"/>
      <c r="Q20" s="112">
        <f t="shared" si="1"/>
        <v>0</v>
      </c>
      <c r="R20" s="143">
        <f t="shared" si="2"/>
        <v>0</v>
      </c>
      <c r="U20" s="1"/>
    </row>
    <row r="21" spans="2:28">
      <c r="B21" s="79">
        <f>24*60</f>
        <v>1440</v>
      </c>
      <c r="C21" s="110">
        <v>8</v>
      </c>
      <c r="D21" s="268"/>
      <c r="E21" s="227"/>
      <c r="F21" s="227"/>
      <c r="G21" s="227"/>
      <c r="H21" s="227"/>
      <c r="I21" s="229"/>
      <c r="J21" s="231"/>
      <c r="K21" s="227"/>
      <c r="L21" s="270"/>
      <c r="M21" s="191"/>
      <c r="N21" s="111">
        <f t="shared" si="0"/>
        <v>0</v>
      </c>
      <c r="O21" s="240"/>
      <c r="P21" s="233"/>
      <c r="Q21" s="112">
        <f t="shared" si="1"/>
        <v>0</v>
      </c>
      <c r="R21" s="143">
        <f t="shared" si="2"/>
        <v>0</v>
      </c>
      <c r="U21" s="1"/>
    </row>
    <row r="22" spans="2:28">
      <c r="B22" s="114">
        <f>48*60</f>
        <v>2880</v>
      </c>
      <c r="C22" s="115">
        <v>5</v>
      </c>
      <c r="D22" s="269"/>
      <c r="E22" s="228"/>
      <c r="F22" s="228"/>
      <c r="G22" s="228"/>
      <c r="H22" s="228"/>
      <c r="I22" s="230"/>
      <c r="J22" s="232"/>
      <c r="K22" s="228"/>
      <c r="L22" s="271"/>
      <c r="M22" s="192"/>
      <c r="N22" s="116">
        <f t="shared" si="0"/>
        <v>0</v>
      </c>
      <c r="O22" s="241"/>
      <c r="P22" s="234"/>
      <c r="Q22" s="117">
        <f t="shared" si="1"/>
        <v>0</v>
      </c>
      <c r="R22" s="144">
        <f t="shared" si="2"/>
        <v>0</v>
      </c>
      <c r="U22" s="1"/>
    </row>
    <row r="23" spans="2:28" ht="19.5" customHeight="1">
      <c r="B23" s="44"/>
      <c r="C23" s="44"/>
      <c r="D23" s="44"/>
      <c r="E23" s="44"/>
      <c r="F23" s="44"/>
      <c r="G23" s="44"/>
      <c r="H23" s="44"/>
      <c r="I23" s="44"/>
      <c r="J23" s="44"/>
      <c r="K23" s="124"/>
      <c r="L23" s="124"/>
      <c r="M23" s="124"/>
      <c r="N23" s="124"/>
      <c r="O23" s="124"/>
      <c r="P23" s="44"/>
      <c r="Q23" s="119" t="s">
        <v>56</v>
      </c>
      <c r="R23" s="120">
        <f>MAX(R9:R22)</f>
        <v>0</v>
      </c>
      <c r="S23" s="1"/>
      <c r="T23" s="1"/>
      <c r="U23" s="1"/>
    </row>
    <row r="24" spans="2:28" ht="14.25" customHeight="1">
      <c r="B24" s="103" t="s">
        <v>50</v>
      </c>
      <c r="C24" s="122"/>
      <c r="D24" s="122"/>
      <c r="E24" s="44"/>
      <c r="F24" s="44"/>
      <c r="G24" s="44"/>
      <c r="H24" s="44"/>
      <c r="I24" s="44"/>
      <c r="J24" s="196" t="s">
        <v>124</v>
      </c>
      <c r="K24" s="124"/>
      <c r="L24" s="124"/>
      <c r="M24" s="124"/>
      <c r="N24" s="124"/>
      <c r="O24" s="124"/>
      <c r="P24" s="124"/>
      <c r="Q24" s="124"/>
      <c r="R24" s="124"/>
      <c r="S24" s="1"/>
      <c r="T24" s="1"/>
      <c r="U24" s="1"/>
    </row>
    <row r="25" spans="2:28" ht="28.5" customHeight="1">
      <c r="B25" s="44"/>
      <c r="C25" s="44"/>
      <c r="D25" s="44"/>
      <c r="E25" s="44"/>
      <c r="F25" s="44"/>
      <c r="G25" s="44"/>
      <c r="H25" s="44"/>
      <c r="I25" s="44"/>
      <c r="J25" s="198"/>
      <c r="K25" s="124"/>
      <c r="L25" s="124"/>
      <c r="M25" s="124"/>
      <c r="N25" s="124"/>
      <c r="O25" s="124"/>
      <c r="P25" s="124"/>
      <c r="Q25" s="124"/>
      <c r="R25" s="124"/>
      <c r="T25" s="1"/>
      <c r="U25" s="1"/>
    </row>
    <row r="26" spans="2:28" ht="24.6" customHeight="1">
      <c r="B26" s="145" t="s">
        <v>101</v>
      </c>
      <c r="C26" s="146"/>
      <c r="D26" s="146"/>
      <c r="E26" s="146"/>
      <c r="F26" s="146"/>
      <c r="G26" s="146"/>
      <c r="H26" s="146"/>
      <c r="I26" s="147"/>
      <c r="J26" s="127" t="s">
        <v>53</v>
      </c>
      <c r="K26" s="124"/>
      <c r="L26" s="124"/>
      <c r="M26" s="124"/>
      <c r="N26" s="124"/>
      <c r="O26" s="124"/>
      <c r="P26" s="124"/>
      <c r="Q26" s="124"/>
      <c r="R26" s="124"/>
      <c r="U26" s="1"/>
    </row>
    <row r="27" spans="2:28" ht="19.5" customHeight="1">
      <c r="B27" s="124"/>
      <c r="C27" s="124"/>
      <c r="D27" s="124"/>
      <c r="E27" s="124"/>
      <c r="F27" s="124"/>
      <c r="G27" s="124"/>
      <c r="H27" s="124"/>
      <c r="I27" s="124"/>
      <c r="J27" s="131">
        <v>50</v>
      </c>
      <c r="K27" s="124"/>
      <c r="L27" s="124"/>
      <c r="M27" s="124"/>
      <c r="N27" s="124"/>
      <c r="O27" s="124"/>
      <c r="P27" s="124"/>
      <c r="Q27" s="124"/>
      <c r="R27" s="124"/>
      <c r="S27" s="1"/>
      <c r="T27" s="1"/>
      <c r="U27" s="1"/>
    </row>
    <row r="28" spans="2:28" ht="21.95" customHeight="1">
      <c r="B28" s="124"/>
      <c r="C28" s="124"/>
      <c r="D28" s="124"/>
      <c r="E28" s="124"/>
      <c r="F28" s="124"/>
      <c r="G28" s="124"/>
      <c r="H28" s="124"/>
      <c r="I28" s="124"/>
      <c r="J28" s="124"/>
      <c r="K28" s="124"/>
      <c r="L28" s="124"/>
      <c r="M28" s="124"/>
      <c r="N28" s="132"/>
      <c r="O28" s="124"/>
      <c r="P28" s="124"/>
      <c r="Q28" s="124"/>
      <c r="R28" s="124"/>
      <c r="S28" s="1"/>
      <c r="T28" s="1"/>
      <c r="U28" s="1"/>
    </row>
    <row r="29" spans="2:28" ht="33.6" customHeight="1">
      <c r="B29" s="148"/>
      <c r="C29" s="124"/>
      <c r="D29" s="124"/>
      <c r="E29" s="124"/>
      <c r="F29" s="124"/>
      <c r="G29" s="124"/>
      <c r="H29" s="124"/>
      <c r="I29" s="124"/>
      <c r="J29" s="124"/>
      <c r="K29" s="133"/>
      <c r="L29" s="140"/>
      <c r="M29" s="124"/>
      <c r="N29" s="132"/>
      <c r="O29" s="134"/>
      <c r="P29" s="124"/>
      <c r="Q29" s="124"/>
      <c r="R29" s="134"/>
      <c r="S29" s="1"/>
      <c r="T29" s="1"/>
      <c r="U29" s="1"/>
    </row>
    <row r="30" spans="2:28" ht="35.450000000000003" customHeight="1">
      <c r="B30" s="148"/>
      <c r="C30" s="133"/>
      <c r="D30" s="133"/>
      <c r="E30" s="133"/>
      <c r="F30" s="133"/>
      <c r="G30" s="133"/>
      <c r="H30" s="133"/>
      <c r="I30" s="133"/>
      <c r="J30" s="133"/>
      <c r="K30" s="133"/>
      <c r="L30" s="140"/>
      <c r="M30" s="124"/>
      <c r="N30" s="132"/>
      <c r="O30" s="124"/>
      <c r="P30" s="124"/>
      <c r="Q30" s="134"/>
      <c r="R30" s="134"/>
      <c r="S30" s="1"/>
      <c r="T30" s="1"/>
      <c r="U30" s="1"/>
    </row>
    <row r="31" spans="2:28" ht="32.450000000000003" customHeight="1">
      <c r="B31" s="148"/>
      <c r="C31" s="141"/>
      <c r="D31" s="141"/>
      <c r="E31" s="141"/>
      <c r="F31" s="141"/>
      <c r="G31" s="141"/>
      <c r="H31" s="141"/>
      <c r="I31" s="141"/>
      <c r="J31" s="141"/>
      <c r="K31" s="141"/>
      <c r="L31" s="140"/>
      <c r="M31" s="124"/>
      <c r="N31" s="132"/>
      <c r="O31" s="124"/>
      <c r="P31" s="135"/>
      <c r="Q31" s="134"/>
      <c r="R31" s="134"/>
      <c r="S31" s="1"/>
      <c r="T31" s="1"/>
      <c r="U31" s="1"/>
    </row>
    <row r="32" spans="2:28" ht="30.95" customHeight="1">
      <c r="B32" s="133"/>
      <c r="C32" s="141"/>
      <c r="D32" s="141"/>
      <c r="E32" s="141"/>
      <c r="F32" s="141"/>
      <c r="G32" s="141"/>
      <c r="H32" s="141"/>
      <c r="I32" s="141"/>
      <c r="J32" s="141"/>
      <c r="K32" s="141"/>
      <c r="L32" s="140"/>
      <c r="M32" s="124"/>
      <c r="N32" s="132"/>
      <c r="O32" s="124"/>
      <c r="P32" s="135"/>
      <c r="Q32" s="134"/>
      <c r="R32" s="134"/>
      <c r="S32" s="1"/>
      <c r="T32" s="1"/>
      <c r="U32" s="1"/>
    </row>
    <row r="33" spans="2:21" ht="30" customHeight="1">
      <c r="B33" s="33"/>
      <c r="C33" s="11"/>
      <c r="D33" s="11"/>
      <c r="E33" s="11"/>
      <c r="F33" s="11"/>
      <c r="G33" s="11"/>
      <c r="H33" s="11"/>
      <c r="I33" s="11"/>
      <c r="J33" s="11"/>
      <c r="K33" s="11"/>
      <c r="L33" s="34"/>
      <c r="M33" s="1"/>
      <c r="R33" s="8"/>
      <c r="S33" s="1"/>
      <c r="T33" s="1"/>
      <c r="U33" s="1"/>
    </row>
    <row r="34" spans="2:21" ht="32.1" customHeight="1">
      <c r="B34" s="33"/>
      <c r="C34" s="11"/>
      <c r="D34" s="11"/>
      <c r="E34" s="11"/>
      <c r="F34" s="11"/>
      <c r="G34" s="11"/>
      <c r="H34" s="11"/>
      <c r="I34" s="11"/>
      <c r="J34" s="11"/>
      <c r="K34" s="11"/>
      <c r="L34" s="34"/>
      <c r="M34" s="1"/>
      <c r="R34" s="8"/>
      <c r="S34" s="1"/>
      <c r="T34" s="1"/>
      <c r="U34" s="1"/>
    </row>
    <row r="35" spans="2:21" ht="26.1" customHeight="1">
      <c r="B35" s="33"/>
      <c r="C35" s="11"/>
      <c r="D35" s="11"/>
      <c r="E35" s="11"/>
      <c r="F35" s="11"/>
      <c r="G35" s="11"/>
      <c r="H35" s="11"/>
      <c r="I35" s="11"/>
      <c r="J35" s="11"/>
      <c r="K35" s="11"/>
      <c r="L35" s="34"/>
      <c r="M35" s="1"/>
      <c r="R35" s="8"/>
      <c r="S35" s="1"/>
      <c r="T35" s="1"/>
      <c r="U35" s="1"/>
    </row>
    <row r="36" spans="2:21" ht="26.1" customHeight="1">
      <c r="B36" s="33"/>
      <c r="C36" s="11"/>
      <c r="D36" s="11"/>
      <c r="E36" s="11"/>
      <c r="F36" s="11"/>
      <c r="G36" s="11"/>
      <c r="H36" s="11"/>
      <c r="I36" s="11"/>
      <c r="J36" s="11"/>
      <c r="K36" s="11"/>
      <c r="L36" s="34"/>
      <c r="M36" s="1"/>
      <c r="R36" s="8"/>
      <c r="S36" s="1"/>
      <c r="T36" s="1"/>
      <c r="U36" s="1"/>
    </row>
    <row r="37" spans="2:21" ht="33" customHeight="1">
      <c r="B37" s="33"/>
      <c r="C37" s="11"/>
      <c r="D37" s="11"/>
      <c r="E37" s="11"/>
      <c r="F37" s="11"/>
      <c r="G37" s="11"/>
      <c r="H37" s="11"/>
      <c r="I37" s="11"/>
      <c r="J37" s="11"/>
      <c r="K37" s="11"/>
      <c r="L37" s="34"/>
      <c r="M37" s="1"/>
      <c r="R37" s="8"/>
      <c r="S37" s="1"/>
      <c r="T37" s="1"/>
      <c r="U37" s="1"/>
    </row>
    <row r="38" spans="2:21" ht="39.6" customHeight="1">
      <c r="B38" s="33"/>
      <c r="C38" s="11"/>
      <c r="D38" s="11"/>
      <c r="E38" s="11"/>
      <c r="F38" s="11"/>
      <c r="G38" s="11"/>
      <c r="H38" s="11"/>
      <c r="I38" s="11"/>
      <c r="J38" s="11"/>
      <c r="K38" s="11"/>
      <c r="L38" s="34"/>
      <c r="M38" s="1"/>
      <c r="N38" s="10"/>
      <c r="O38" s="1"/>
      <c r="P38" s="9"/>
      <c r="R38" s="8"/>
      <c r="S38" s="1"/>
      <c r="T38" s="1"/>
      <c r="U38" s="1"/>
    </row>
    <row r="39" spans="2:21" ht="30" customHeight="1">
      <c r="B39" s="33"/>
      <c r="C39" s="11"/>
      <c r="D39" s="11"/>
      <c r="E39" s="11"/>
      <c r="F39" s="11"/>
      <c r="G39" s="11"/>
      <c r="H39" s="11"/>
      <c r="I39" s="11"/>
      <c r="J39" s="11"/>
      <c r="K39" s="11"/>
      <c r="L39" s="34"/>
      <c r="M39" s="1"/>
      <c r="N39" s="10"/>
      <c r="O39" s="1"/>
      <c r="P39" s="9"/>
      <c r="R39" s="8"/>
      <c r="S39" s="1"/>
      <c r="T39" s="1"/>
      <c r="U39" s="1"/>
    </row>
    <row r="40" spans="2:21" ht="21" customHeight="1">
      <c r="B40" s="33"/>
      <c r="C40" s="11"/>
      <c r="D40" s="11"/>
      <c r="E40" s="11"/>
      <c r="F40" s="11"/>
      <c r="G40" s="11"/>
      <c r="H40" s="11"/>
      <c r="I40" s="11"/>
      <c r="J40" s="11"/>
      <c r="K40" s="11"/>
      <c r="L40" s="34"/>
      <c r="M40" s="1"/>
      <c r="N40" s="10"/>
      <c r="O40" s="1"/>
      <c r="P40" s="9"/>
      <c r="Q40" s="8"/>
      <c r="R40" s="8"/>
      <c r="S40" s="1"/>
      <c r="T40" s="1"/>
      <c r="U40" s="1"/>
    </row>
    <row r="41" spans="2:21" ht="30" customHeight="1">
      <c r="B41" s="33"/>
      <c r="C41" s="11"/>
      <c r="D41" s="11"/>
      <c r="E41" s="11"/>
      <c r="F41" s="11"/>
      <c r="G41" s="11"/>
      <c r="H41" s="11"/>
      <c r="I41" s="11"/>
      <c r="J41" s="11"/>
      <c r="K41" s="11"/>
      <c r="L41" s="34"/>
      <c r="M41" s="1"/>
      <c r="N41" s="10"/>
      <c r="O41" s="1"/>
      <c r="P41" s="9"/>
      <c r="Q41" s="8"/>
      <c r="R41" s="8"/>
      <c r="S41" s="1"/>
      <c r="T41" s="1"/>
      <c r="U41" s="1"/>
    </row>
    <row r="42" spans="2:21" ht="45" customHeight="1">
      <c r="B42" s="12"/>
      <c r="C42" s="12"/>
      <c r="D42" s="12"/>
      <c r="E42" s="12"/>
      <c r="F42" s="12"/>
      <c r="G42" s="12"/>
      <c r="H42" s="12"/>
      <c r="I42" s="12"/>
      <c r="J42" s="12"/>
      <c r="K42" s="12"/>
      <c r="L42" s="34"/>
      <c r="M42" s="34"/>
      <c r="N42" s="34"/>
      <c r="O42" s="1"/>
      <c r="P42" s="9"/>
      <c r="Q42" s="8"/>
      <c r="R42" s="8"/>
      <c r="S42" s="1"/>
      <c r="T42" s="1"/>
      <c r="U42" s="1"/>
    </row>
    <row r="43" spans="2:21" ht="30" customHeight="1">
      <c r="B43" s="12"/>
      <c r="C43" s="12"/>
      <c r="D43" s="12"/>
      <c r="E43" s="12"/>
      <c r="F43" s="12"/>
      <c r="G43" s="12"/>
      <c r="H43" s="12"/>
      <c r="I43" s="12"/>
      <c r="J43" s="12"/>
      <c r="K43" s="12"/>
      <c r="L43" s="34"/>
      <c r="M43" s="34"/>
      <c r="N43" s="34"/>
      <c r="O43" s="1"/>
      <c r="P43" s="9"/>
      <c r="Q43" s="8"/>
      <c r="R43" s="8"/>
      <c r="S43" s="1"/>
      <c r="T43" s="1"/>
      <c r="U43" s="1"/>
    </row>
    <row r="44" spans="2:21">
      <c r="B44" s="12"/>
      <c r="C44" s="12"/>
      <c r="D44" s="12"/>
      <c r="E44" s="12"/>
      <c r="F44" s="12"/>
      <c r="G44" s="12"/>
      <c r="H44" s="12"/>
      <c r="I44" s="12"/>
      <c r="J44" s="12"/>
      <c r="K44" s="12"/>
      <c r="L44" s="34"/>
      <c r="M44" s="34"/>
      <c r="N44" s="34"/>
      <c r="O44" s="1"/>
      <c r="P44" s="9"/>
      <c r="Q44" s="8"/>
      <c r="R44" s="8"/>
      <c r="S44" s="1"/>
      <c r="T44" s="1"/>
      <c r="U44" s="1"/>
    </row>
    <row r="45" spans="2:21" ht="30" customHeight="1">
      <c r="B45" s="12"/>
      <c r="C45" s="12"/>
      <c r="D45" s="12"/>
      <c r="E45" s="12"/>
      <c r="F45" s="12"/>
      <c r="G45" s="12"/>
      <c r="H45" s="12"/>
      <c r="I45" s="12"/>
      <c r="J45" s="12"/>
      <c r="K45" s="12"/>
      <c r="L45" s="34"/>
      <c r="M45" s="34"/>
      <c r="N45" s="34"/>
      <c r="O45" s="1"/>
      <c r="P45" s="9"/>
      <c r="Q45" s="8"/>
      <c r="R45" s="8"/>
      <c r="S45" s="1"/>
      <c r="T45" s="1"/>
      <c r="U45" s="1"/>
    </row>
    <row r="46" spans="2:21" ht="30" customHeight="1">
      <c r="B46" s="12"/>
      <c r="C46" s="12"/>
      <c r="D46" s="12"/>
      <c r="E46" s="12"/>
      <c r="F46" s="12"/>
      <c r="G46" s="12"/>
      <c r="H46" s="12"/>
      <c r="I46" s="12"/>
      <c r="J46" s="12"/>
      <c r="K46" s="12"/>
      <c r="L46" s="34"/>
      <c r="M46" s="34"/>
      <c r="N46" s="34"/>
      <c r="O46" s="1"/>
      <c r="P46" s="9"/>
      <c r="Q46" s="8"/>
      <c r="R46" s="8"/>
      <c r="S46" s="1"/>
      <c r="T46" s="1"/>
      <c r="U46" s="1"/>
    </row>
    <row r="47" spans="2:21" ht="30" customHeight="1">
      <c r="B47" s="13"/>
      <c r="C47" s="13"/>
      <c r="D47" s="13"/>
      <c r="E47" s="13"/>
      <c r="F47" s="13"/>
      <c r="G47" s="13"/>
      <c r="H47" s="13"/>
      <c r="I47" s="13"/>
      <c r="J47" s="13"/>
      <c r="K47" s="13"/>
      <c r="L47" s="35"/>
      <c r="M47" s="35"/>
      <c r="N47" s="35"/>
    </row>
    <row r="48" spans="2:21" ht="30" customHeight="1">
      <c r="B48" s="13"/>
      <c r="C48" s="13"/>
      <c r="D48" s="13"/>
      <c r="E48" s="13"/>
      <c r="F48" s="13"/>
      <c r="G48" s="13"/>
      <c r="H48" s="13"/>
      <c r="I48" s="13"/>
      <c r="J48" s="13"/>
      <c r="K48" s="13"/>
      <c r="L48" s="35"/>
      <c r="M48" s="35"/>
      <c r="N48" s="35"/>
    </row>
  </sheetData>
  <sheetProtection algorithmName="SHA-512" hashValue="T0Z3LNZFbWZNm+P5Xyiw50bqD+75dKZYWl1VKXnN02Ibf+pRQaIFzigLW0PY1XZPEwF2omE3jJWdPjGeHwJslg==" saltValue="9kJRRcRjF+YkFCw7bB28tg==" spinCount="100000" sheet="1" objects="1" scenarios="1"/>
  <mergeCells count="32">
    <mergeCell ref="J24:J25"/>
    <mergeCell ref="J9:J22"/>
    <mergeCell ref="K9:K22"/>
    <mergeCell ref="L9:L22"/>
    <mergeCell ref="M9:M22"/>
    <mergeCell ref="D9:D22"/>
    <mergeCell ref="E9:E22"/>
    <mergeCell ref="F9:F22"/>
    <mergeCell ref="G9:G22"/>
    <mergeCell ref="H9:H22"/>
    <mergeCell ref="I9:I22"/>
    <mergeCell ref="M4:M7"/>
    <mergeCell ref="N4:N7"/>
    <mergeCell ref="O4:R4"/>
    <mergeCell ref="Y4:Z4"/>
    <mergeCell ref="O5:O7"/>
    <mergeCell ref="P5:P7"/>
    <mergeCell ref="Q5:Q7"/>
    <mergeCell ref="R5:R7"/>
    <mergeCell ref="W12:W13"/>
    <mergeCell ref="X12:X13"/>
    <mergeCell ref="O9:O22"/>
    <mergeCell ref="P9:P22"/>
    <mergeCell ref="B3:C3"/>
    <mergeCell ref="D3:L3"/>
    <mergeCell ref="B4:B7"/>
    <mergeCell ref="C4:C7"/>
    <mergeCell ref="D4:I5"/>
    <mergeCell ref="J4:L6"/>
    <mergeCell ref="D6:D7"/>
    <mergeCell ref="E6:E7"/>
    <mergeCell ref="F6:I6"/>
  </mergeCells>
  <conditionalFormatting sqref="R9:R22">
    <cfRule type="top10" dxfId="2" priority="1" rank="1"/>
    <cfRule type="top10" dxfId="1" priority="2" rank="1"/>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1AE4-92A6-4645-AAF4-0B81B7EB462C}">
  <dimension ref="B2:AA52"/>
  <sheetViews>
    <sheetView zoomScale="57" zoomScaleNormal="62" workbookViewId="0">
      <selection activeCell="S13" sqref="S13"/>
    </sheetView>
  </sheetViews>
  <sheetFormatPr baseColWidth="10" defaultColWidth="11.42578125" defaultRowHeight="15"/>
  <cols>
    <col min="1" max="1" width="2.5703125" customWidth="1"/>
    <col min="2" max="12" width="13.140625" customWidth="1"/>
    <col min="13" max="13" width="13.28515625" style="58" customWidth="1"/>
    <col min="14" max="14" width="13.140625" style="43" customWidth="1"/>
    <col min="15" max="16" width="13.140625" style="29" customWidth="1"/>
    <col min="17" max="17" width="13.140625" customWidth="1"/>
    <col min="19" max="19" width="18.42578125" customWidth="1"/>
    <col min="22" max="22" width="24" customWidth="1"/>
    <col min="23" max="23" width="36.28515625" customWidth="1"/>
    <col min="24" max="24" width="24.85546875" customWidth="1"/>
    <col min="25" max="25" width="15.28515625" customWidth="1"/>
    <col min="26" max="26" width="27.28515625" customWidth="1"/>
  </cols>
  <sheetData>
    <row r="2" spans="2:27" ht="19.5">
      <c r="B2" s="179" t="s">
        <v>73</v>
      </c>
      <c r="C2" s="36"/>
      <c r="D2" s="37"/>
      <c r="E2" s="37"/>
      <c r="F2" s="37"/>
      <c r="G2" s="37"/>
      <c r="H2" s="38"/>
      <c r="I2" s="38"/>
      <c r="J2" s="38"/>
      <c r="K2" s="38"/>
      <c r="L2" s="38"/>
      <c r="M2" s="57"/>
      <c r="N2" s="38"/>
      <c r="O2" s="39"/>
      <c r="P2" s="40"/>
      <c r="Q2" s="47"/>
    </row>
    <row r="3" spans="2:27">
      <c r="B3" s="41"/>
      <c r="C3" s="42"/>
      <c r="D3" s="23"/>
      <c r="E3" s="23"/>
      <c r="F3" s="23"/>
      <c r="G3" s="23"/>
      <c r="N3"/>
      <c r="O3" s="43"/>
      <c r="Q3" s="48"/>
    </row>
    <row r="4" spans="2:27" ht="15" customHeight="1">
      <c r="B4" s="149" t="s">
        <v>82</v>
      </c>
      <c r="C4" s="44"/>
      <c r="D4" s="44"/>
      <c r="E4" s="150">
        <f>'Berechnung Ψa '!P16</f>
        <v>0</v>
      </c>
      <c r="F4" s="44" t="s">
        <v>34</v>
      </c>
      <c r="G4" s="44" t="s">
        <v>84</v>
      </c>
      <c r="H4" s="44"/>
      <c r="I4" s="44"/>
      <c r="J4" s="44"/>
      <c r="K4" s="44"/>
      <c r="L4" s="44"/>
      <c r="M4" s="151"/>
      <c r="N4" s="44"/>
      <c r="O4" s="137"/>
      <c r="P4" s="123"/>
      <c r="Q4" s="152"/>
    </row>
    <row r="5" spans="2:27">
      <c r="B5" s="149" t="s">
        <v>83</v>
      </c>
      <c r="C5" s="44"/>
      <c r="D5" s="44"/>
      <c r="E5" s="153">
        <v>3.1E-2</v>
      </c>
      <c r="F5" s="44" t="s">
        <v>119</v>
      </c>
      <c r="G5" s="44" t="s">
        <v>74</v>
      </c>
      <c r="H5" s="44"/>
      <c r="I5" s="44"/>
      <c r="J5" s="44"/>
      <c r="K5" s="44"/>
      <c r="L5" s="44"/>
      <c r="M5" s="151"/>
      <c r="N5" s="44"/>
      <c r="O5" s="137"/>
      <c r="P5" s="123"/>
      <c r="Q5" s="152"/>
    </row>
    <row r="6" spans="2:27">
      <c r="B6" s="149" t="s">
        <v>75</v>
      </c>
      <c r="C6" s="44"/>
      <c r="D6" s="44"/>
      <c r="E6" s="154">
        <v>0.1</v>
      </c>
      <c r="F6" s="44" t="s">
        <v>79</v>
      </c>
      <c r="G6" s="44" t="s">
        <v>76</v>
      </c>
      <c r="H6" s="65"/>
      <c r="I6" s="65"/>
      <c r="J6" s="65"/>
      <c r="K6" s="44"/>
      <c r="L6" s="44"/>
      <c r="M6" s="151"/>
      <c r="N6" s="44"/>
      <c r="O6" s="137"/>
      <c r="P6" s="123"/>
      <c r="Q6" s="152"/>
    </row>
    <row r="7" spans="2:27">
      <c r="B7" s="155" t="s">
        <v>77</v>
      </c>
      <c r="C7" s="156"/>
      <c r="D7" s="156"/>
      <c r="E7" s="157">
        <f>IF(E4*E5*E6&gt;5,E4*E5*E6,5)</f>
        <v>5</v>
      </c>
      <c r="F7" s="158" t="s">
        <v>2</v>
      </c>
      <c r="G7" s="45" t="s">
        <v>78</v>
      </c>
      <c r="H7" s="159"/>
      <c r="I7" s="159"/>
      <c r="J7" s="159"/>
      <c r="K7" s="45"/>
      <c r="L7" s="45"/>
      <c r="M7" s="160"/>
      <c r="N7" s="45"/>
      <c r="O7" s="161"/>
      <c r="P7" s="162"/>
      <c r="Q7" s="163"/>
    </row>
    <row r="8" spans="2:27">
      <c r="B8" s="126"/>
      <c r="C8" s="126"/>
      <c r="D8" s="164"/>
      <c r="E8" s="165"/>
      <c r="F8" s="46"/>
      <c r="G8" s="65"/>
      <c r="H8" s="65"/>
      <c r="I8" s="65"/>
      <c r="J8" s="44"/>
      <c r="K8" s="44"/>
      <c r="L8" s="44"/>
      <c r="M8" s="151"/>
      <c r="N8" s="137"/>
      <c r="O8" s="123"/>
      <c r="P8" s="123"/>
      <c r="Q8" s="44"/>
    </row>
    <row r="9" spans="2:27">
      <c r="B9" s="257" t="s">
        <v>113</v>
      </c>
      <c r="C9" s="258"/>
      <c r="D9" s="257" t="s">
        <v>114</v>
      </c>
      <c r="E9" s="259"/>
      <c r="F9" s="259"/>
      <c r="G9" s="259"/>
      <c r="H9" s="259"/>
      <c r="I9" s="259"/>
      <c r="J9" s="259"/>
      <c r="K9" s="259"/>
      <c r="L9" s="258"/>
      <c r="M9" s="151"/>
      <c r="N9" s="137"/>
      <c r="O9" s="123"/>
      <c r="P9" s="123"/>
      <c r="Q9" s="44"/>
    </row>
    <row r="10" spans="2:27" ht="29.1" customHeight="1">
      <c r="B10" s="213" t="s">
        <v>104</v>
      </c>
      <c r="C10" s="304" t="s">
        <v>4</v>
      </c>
      <c r="D10" s="272" t="s">
        <v>27</v>
      </c>
      <c r="E10" s="210"/>
      <c r="F10" s="210"/>
      <c r="G10" s="210"/>
      <c r="H10" s="210"/>
      <c r="I10" s="211"/>
      <c r="J10" s="272" t="s">
        <v>16</v>
      </c>
      <c r="K10" s="210"/>
      <c r="L10" s="211"/>
      <c r="M10" s="300" t="s">
        <v>32</v>
      </c>
      <c r="N10" s="235" t="s">
        <v>8</v>
      </c>
      <c r="O10" s="294" t="s">
        <v>6</v>
      </c>
      <c r="P10" s="295"/>
      <c r="Q10" s="296"/>
      <c r="V10" s="49"/>
      <c r="W10" s="49"/>
      <c r="X10" s="283"/>
      <c r="Y10" s="283"/>
      <c r="Z10" s="49"/>
      <c r="AA10" s="49"/>
    </row>
    <row r="11" spans="2:27" ht="14.45" hidden="1" customHeight="1">
      <c r="B11" s="216"/>
      <c r="C11" s="305"/>
      <c r="D11" s="275"/>
      <c r="E11" s="263"/>
      <c r="F11" s="263"/>
      <c r="G11" s="263"/>
      <c r="H11" s="263"/>
      <c r="I11" s="264"/>
      <c r="J11" s="275"/>
      <c r="K11" s="263"/>
      <c r="L11" s="264"/>
      <c r="M11" s="301"/>
      <c r="N11" s="236"/>
      <c r="O11" s="297"/>
      <c r="P11" s="298"/>
      <c r="Q11" s="299"/>
      <c r="V11" s="49"/>
      <c r="W11" s="49"/>
      <c r="X11" s="49"/>
      <c r="Y11" s="49"/>
      <c r="Z11" s="49"/>
      <c r="AA11" s="49"/>
    </row>
    <row r="12" spans="2:27" ht="56.45" customHeight="1">
      <c r="B12" s="216"/>
      <c r="C12" s="305"/>
      <c r="D12" s="275"/>
      <c r="E12" s="263"/>
      <c r="F12" s="263"/>
      <c r="G12" s="263"/>
      <c r="H12" s="263"/>
      <c r="I12" s="264"/>
      <c r="J12" s="275"/>
      <c r="K12" s="263"/>
      <c r="L12" s="264"/>
      <c r="M12" s="301"/>
      <c r="N12" s="236"/>
      <c r="O12" s="297"/>
      <c r="P12" s="298"/>
      <c r="Q12" s="299"/>
      <c r="V12" s="49"/>
      <c r="W12" s="49"/>
      <c r="X12" s="49"/>
      <c r="Y12" s="49"/>
      <c r="Z12" s="49"/>
      <c r="AA12" s="49"/>
    </row>
    <row r="13" spans="2:27" s="27" customFormat="1" ht="32.1" customHeight="1">
      <c r="B13" s="216"/>
      <c r="C13" s="305"/>
      <c r="D13" s="302" t="s">
        <v>36</v>
      </c>
      <c r="E13" s="266" t="s">
        <v>28</v>
      </c>
      <c r="F13" s="222" t="s">
        <v>29</v>
      </c>
      <c r="G13" s="222"/>
      <c r="H13" s="222"/>
      <c r="I13" s="267"/>
      <c r="J13" s="275"/>
      <c r="K13" s="263"/>
      <c r="L13" s="264"/>
      <c r="M13" s="301"/>
      <c r="N13" s="236"/>
      <c r="O13" s="303" t="s">
        <v>85</v>
      </c>
      <c r="P13" s="222" t="s">
        <v>5</v>
      </c>
      <c r="Q13" s="267"/>
      <c r="R13"/>
      <c r="T13" s="28"/>
      <c r="V13" s="283"/>
      <c r="W13" s="284"/>
      <c r="X13" s="49"/>
      <c r="Y13" s="49"/>
      <c r="Z13" s="49"/>
      <c r="AA13" s="49"/>
    </row>
    <row r="14" spans="2:27" s="27" customFormat="1" ht="61.5" customHeight="1">
      <c r="B14" s="219"/>
      <c r="C14" s="305"/>
      <c r="D14" s="302"/>
      <c r="E14" s="266"/>
      <c r="F14" s="104" t="s">
        <v>12</v>
      </c>
      <c r="G14" s="104" t="s">
        <v>13</v>
      </c>
      <c r="H14" s="104" t="s">
        <v>30</v>
      </c>
      <c r="I14" s="105" t="s">
        <v>15</v>
      </c>
      <c r="J14" s="106" t="s">
        <v>39</v>
      </c>
      <c r="K14" s="104" t="s">
        <v>31</v>
      </c>
      <c r="L14" s="105" t="s">
        <v>81</v>
      </c>
      <c r="M14" s="301"/>
      <c r="N14" s="236"/>
      <c r="O14" s="303"/>
      <c r="P14" s="222"/>
      <c r="Q14" s="267"/>
      <c r="R14"/>
      <c r="T14" s="28"/>
      <c r="V14" s="283"/>
      <c r="W14" s="284"/>
      <c r="X14" s="49"/>
      <c r="Y14" s="49"/>
      <c r="Z14" s="49"/>
      <c r="AA14" s="49"/>
    </row>
    <row r="15" spans="2:27" ht="20.100000000000001" customHeight="1">
      <c r="B15" s="79" t="s">
        <v>0</v>
      </c>
      <c r="C15" s="166" t="s">
        <v>33</v>
      </c>
      <c r="D15" s="107" t="s">
        <v>34</v>
      </c>
      <c r="E15" s="17" t="s">
        <v>34</v>
      </c>
      <c r="F15" s="17" t="s">
        <v>34</v>
      </c>
      <c r="G15" s="17" t="s">
        <v>34</v>
      </c>
      <c r="H15" s="17" t="s">
        <v>34</v>
      </c>
      <c r="I15" s="21" t="s">
        <v>34</v>
      </c>
      <c r="J15" s="107" t="s">
        <v>34</v>
      </c>
      <c r="K15" s="17" t="s">
        <v>34</v>
      </c>
      <c r="L15" s="21" t="s">
        <v>34</v>
      </c>
      <c r="M15" s="167" t="s">
        <v>34</v>
      </c>
      <c r="N15" s="108" t="s">
        <v>2</v>
      </c>
      <c r="O15" s="107" t="s">
        <v>2</v>
      </c>
      <c r="P15" s="17" t="s">
        <v>2</v>
      </c>
      <c r="Q15" s="21" t="s">
        <v>35</v>
      </c>
      <c r="T15" s="23"/>
      <c r="V15" s="283"/>
      <c r="W15" s="284"/>
      <c r="X15" s="49"/>
      <c r="Y15" s="49"/>
      <c r="Z15" s="49"/>
      <c r="AA15" s="49"/>
    </row>
    <row r="16" spans="2:27" s="27" customFormat="1" ht="20.100000000000001" customHeight="1">
      <c r="B16" s="79">
        <v>5</v>
      </c>
      <c r="C16" s="110">
        <v>447</v>
      </c>
      <c r="D16" s="277">
        <f>SUM('Berechnung Ψa '!D13:E15)</f>
        <v>0</v>
      </c>
      <c r="E16" s="280">
        <f>SUM('Berechnung Ψa '!F13:F15)</f>
        <v>0</v>
      </c>
      <c r="F16" s="280">
        <f>SUM('Berechnung Ψa '!G13:G15)</f>
        <v>0</v>
      </c>
      <c r="G16" s="280">
        <f>SUM('Berechnung Ψa '!H13:H15)</f>
        <v>0</v>
      </c>
      <c r="H16" s="280">
        <f>SUM('Berechnung Ψa '!I13:I15)</f>
        <v>0</v>
      </c>
      <c r="I16" s="291">
        <f>SUM('Berechnung Ψa '!J13:J15)</f>
        <v>0</v>
      </c>
      <c r="J16" s="277">
        <f>SUM('Berechnung Ψa '!K13:K15)</f>
        <v>0</v>
      </c>
      <c r="K16" s="280">
        <f>SUM('Berechnung Ψa '!L13:L15)</f>
        <v>0</v>
      </c>
      <c r="L16" s="285">
        <f>SUM('Berechnung Ψa '!M13:M15)</f>
        <v>0</v>
      </c>
      <c r="M16" s="288">
        <f>(D16*1)+(E16*0.8)+(F16*0.1)+(G16*0.2)+(H16*0.4)+(I16*0.7)+(J16*1)+(K16*0.6)+(L16*0.2)</f>
        <v>0</v>
      </c>
      <c r="N16" s="168">
        <f>C16*$M$16/10000</f>
        <v>0</v>
      </c>
      <c r="O16" s="169">
        <f t="shared" ref="O16:O29" si="0">$E$7</f>
        <v>5</v>
      </c>
      <c r="P16" s="112">
        <f t="shared" ref="P16:P29" si="1">IF((N16-O16)&gt;0,N16-O16,0)</f>
        <v>0</v>
      </c>
      <c r="Q16" s="143">
        <f>P16*B16*60/1000</f>
        <v>0</v>
      </c>
      <c r="R16"/>
      <c r="T16" s="28"/>
      <c r="V16" s="49"/>
      <c r="W16" s="49"/>
      <c r="X16" s="49"/>
      <c r="Y16" s="49"/>
      <c r="Z16" s="49"/>
      <c r="AA16" s="49"/>
    </row>
    <row r="17" spans="2:27" s="27" customFormat="1" ht="20.100000000000001" customHeight="1">
      <c r="B17" s="79">
        <v>10</v>
      </c>
      <c r="C17" s="110">
        <v>310</v>
      </c>
      <c r="D17" s="278"/>
      <c r="E17" s="281"/>
      <c r="F17" s="281"/>
      <c r="G17" s="281"/>
      <c r="H17" s="281"/>
      <c r="I17" s="292"/>
      <c r="J17" s="278"/>
      <c r="K17" s="281"/>
      <c r="L17" s="286"/>
      <c r="M17" s="289"/>
      <c r="N17" s="168">
        <f t="shared" ref="N17:N29" si="2">C17*$M$16/10000</f>
        <v>0</v>
      </c>
      <c r="O17" s="169">
        <f t="shared" si="0"/>
        <v>5</v>
      </c>
      <c r="P17" s="112">
        <f t="shared" si="1"/>
        <v>0</v>
      </c>
      <c r="Q17" s="143">
        <f t="shared" ref="Q17:Q29" si="3">P17*B17*60/1000</f>
        <v>0</v>
      </c>
      <c r="R17"/>
      <c r="T17" s="28"/>
      <c r="V17" s="49"/>
      <c r="W17" s="49"/>
      <c r="X17" s="49"/>
      <c r="Y17" s="49"/>
      <c r="Z17" s="49"/>
      <c r="AA17" s="49"/>
    </row>
    <row r="18" spans="2:27" s="27" customFormat="1" ht="20.100000000000001" customHeight="1">
      <c r="B18" s="79">
        <v>20</v>
      </c>
      <c r="C18" s="110">
        <v>231</v>
      </c>
      <c r="D18" s="278"/>
      <c r="E18" s="281"/>
      <c r="F18" s="281"/>
      <c r="G18" s="281"/>
      <c r="H18" s="281"/>
      <c r="I18" s="292"/>
      <c r="J18" s="278"/>
      <c r="K18" s="281"/>
      <c r="L18" s="286"/>
      <c r="M18" s="289"/>
      <c r="N18" s="168">
        <f t="shared" si="2"/>
        <v>0</v>
      </c>
      <c r="O18" s="169">
        <f t="shared" si="0"/>
        <v>5</v>
      </c>
      <c r="P18" s="112">
        <f t="shared" si="1"/>
        <v>0</v>
      </c>
      <c r="Q18" s="143">
        <f t="shared" si="3"/>
        <v>0</v>
      </c>
      <c r="R18"/>
      <c r="T18" s="28"/>
      <c r="V18" s="49"/>
      <c r="W18" s="49"/>
      <c r="X18" s="49"/>
      <c r="Y18" s="49"/>
      <c r="Z18" s="49"/>
      <c r="AA18" s="49"/>
    </row>
    <row r="19" spans="2:27" s="27" customFormat="1" ht="20.100000000000001" customHeight="1">
      <c r="B19" s="79">
        <v>30</v>
      </c>
      <c r="C19" s="110">
        <v>171</v>
      </c>
      <c r="D19" s="278"/>
      <c r="E19" s="281"/>
      <c r="F19" s="281"/>
      <c r="G19" s="281"/>
      <c r="H19" s="281"/>
      <c r="I19" s="292"/>
      <c r="J19" s="278"/>
      <c r="K19" s="281"/>
      <c r="L19" s="286"/>
      <c r="M19" s="289"/>
      <c r="N19" s="168">
        <f t="shared" si="2"/>
        <v>0</v>
      </c>
      <c r="O19" s="169">
        <f t="shared" si="0"/>
        <v>5</v>
      </c>
      <c r="P19" s="112">
        <f t="shared" si="1"/>
        <v>0</v>
      </c>
      <c r="Q19" s="143">
        <f t="shared" si="3"/>
        <v>0</v>
      </c>
      <c r="R19"/>
      <c r="T19" s="28"/>
      <c r="V19" s="283"/>
      <c r="W19" s="284"/>
      <c r="X19" s="49"/>
      <c r="Y19" s="49"/>
      <c r="Z19" s="49"/>
      <c r="AA19" s="49"/>
    </row>
    <row r="20" spans="2:27" s="27" customFormat="1" ht="20.100000000000001" customHeight="1">
      <c r="B20" s="79">
        <v>60</v>
      </c>
      <c r="C20" s="110">
        <v>102</v>
      </c>
      <c r="D20" s="278"/>
      <c r="E20" s="281"/>
      <c r="F20" s="281"/>
      <c r="G20" s="281"/>
      <c r="H20" s="281"/>
      <c r="I20" s="292"/>
      <c r="J20" s="278"/>
      <c r="K20" s="281"/>
      <c r="L20" s="286"/>
      <c r="M20" s="289"/>
      <c r="N20" s="168">
        <f t="shared" si="2"/>
        <v>0</v>
      </c>
      <c r="O20" s="169">
        <f t="shared" si="0"/>
        <v>5</v>
      </c>
      <c r="P20" s="112">
        <f t="shared" si="1"/>
        <v>0</v>
      </c>
      <c r="Q20" s="143">
        <f t="shared" si="3"/>
        <v>0</v>
      </c>
      <c r="R20"/>
      <c r="T20" s="28"/>
      <c r="V20" s="283"/>
      <c r="W20" s="284"/>
      <c r="X20" s="49"/>
      <c r="Y20" s="49"/>
      <c r="Z20" s="49"/>
      <c r="AA20" s="49"/>
    </row>
    <row r="21" spans="2:27" s="27" customFormat="1" ht="20.100000000000001" customHeight="1">
      <c r="B21" s="79">
        <v>90</v>
      </c>
      <c r="C21" s="110">
        <v>73</v>
      </c>
      <c r="D21" s="278"/>
      <c r="E21" s="281"/>
      <c r="F21" s="281"/>
      <c r="G21" s="281"/>
      <c r="H21" s="281"/>
      <c r="I21" s="292"/>
      <c r="J21" s="278"/>
      <c r="K21" s="281"/>
      <c r="L21" s="286"/>
      <c r="M21" s="289"/>
      <c r="N21" s="168">
        <f t="shared" si="2"/>
        <v>0</v>
      </c>
      <c r="O21" s="169">
        <f t="shared" si="0"/>
        <v>5</v>
      </c>
      <c r="P21" s="112">
        <f t="shared" si="1"/>
        <v>0</v>
      </c>
      <c r="Q21" s="143">
        <f t="shared" si="3"/>
        <v>0</v>
      </c>
      <c r="R21"/>
      <c r="T21" s="28"/>
      <c r="V21" s="49"/>
      <c r="W21" s="183"/>
      <c r="X21" s="49"/>
      <c r="Y21" s="49"/>
      <c r="Z21" s="49"/>
      <c r="AA21" s="49"/>
    </row>
    <row r="22" spans="2:27" s="27" customFormat="1" ht="20.100000000000001" customHeight="1">
      <c r="B22" s="79">
        <v>120</v>
      </c>
      <c r="C22" s="110">
        <v>57</v>
      </c>
      <c r="D22" s="278"/>
      <c r="E22" s="281"/>
      <c r="F22" s="281"/>
      <c r="G22" s="281"/>
      <c r="H22" s="281"/>
      <c r="I22" s="292"/>
      <c r="J22" s="278"/>
      <c r="K22" s="281"/>
      <c r="L22" s="286"/>
      <c r="M22" s="289"/>
      <c r="N22" s="168">
        <f t="shared" si="2"/>
        <v>0</v>
      </c>
      <c r="O22" s="169">
        <f t="shared" si="0"/>
        <v>5</v>
      </c>
      <c r="P22" s="112">
        <f t="shared" si="1"/>
        <v>0</v>
      </c>
      <c r="Q22" s="143">
        <f t="shared" si="3"/>
        <v>0</v>
      </c>
      <c r="R22"/>
      <c r="T22" s="28"/>
      <c r="V22" s="49"/>
      <c r="W22" s="49"/>
      <c r="X22" s="49"/>
      <c r="Y22" s="49"/>
      <c r="Z22" s="49"/>
      <c r="AA22" s="49"/>
    </row>
    <row r="23" spans="2:27" s="27" customFormat="1" ht="20.100000000000001" customHeight="1">
      <c r="B23" s="79">
        <v>180</v>
      </c>
      <c r="C23" s="110">
        <v>41</v>
      </c>
      <c r="D23" s="278"/>
      <c r="E23" s="281"/>
      <c r="F23" s="281"/>
      <c r="G23" s="281"/>
      <c r="H23" s="281"/>
      <c r="I23" s="292"/>
      <c r="J23" s="278"/>
      <c r="K23" s="281"/>
      <c r="L23" s="286"/>
      <c r="M23" s="289"/>
      <c r="N23" s="168">
        <f t="shared" si="2"/>
        <v>0</v>
      </c>
      <c r="O23" s="169">
        <f t="shared" si="0"/>
        <v>5</v>
      </c>
      <c r="P23" s="112">
        <f t="shared" si="1"/>
        <v>0</v>
      </c>
      <c r="Q23" s="143">
        <f t="shared" si="3"/>
        <v>0</v>
      </c>
      <c r="R23"/>
      <c r="T23" s="28"/>
      <c r="V23" s="49"/>
      <c r="W23" s="49"/>
      <c r="X23" s="49"/>
      <c r="Y23" s="49"/>
      <c r="Z23" s="49"/>
      <c r="AA23" s="49"/>
    </row>
    <row r="24" spans="2:27" ht="20.100000000000001" customHeight="1">
      <c r="B24" s="79">
        <v>240</v>
      </c>
      <c r="C24" s="110">
        <v>32</v>
      </c>
      <c r="D24" s="278"/>
      <c r="E24" s="281"/>
      <c r="F24" s="281"/>
      <c r="G24" s="281"/>
      <c r="H24" s="281"/>
      <c r="I24" s="292"/>
      <c r="J24" s="278"/>
      <c r="K24" s="281"/>
      <c r="L24" s="286"/>
      <c r="M24" s="289"/>
      <c r="N24" s="168">
        <f t="shared" si="2"/>
        <v>0</v>
      </c>
      <c r="O24" s="169">
        <f t="shared" si="0"/>
        <v>5</v>
      </c>
      <c r="P24" s="112">
        <f t="shared" si="1"/>
        <v>0</v>
      </c>
      <c r="Q24" s="143">
        <f t="shared" si="3"/>
        <v>0</v>
      </c>
      <c r="T24" s="23"/>
      <c r="V24" s="49"/>
      <c r="W24" s="49"/>
      <c r="X24" s="49"/>
      <c r="Y24" s="49"/>
      <c r="Z24" s="49"/>
      <c r="AA24" s="49"/>
    </row>
    <row r="25" spans="2:27" ht="20.100000000000001" customHeight="1">
      <c r="B25" s="79">
        <v>360</v>
      </c>
      <c r="C25" s="110">
        <v>23</v>
      </c>
      <c r="D25" s="278"/>
      <c r="E25" s="281"/>
      <c r="F25" s="281"/>
      <c r="G25" s="281"/>
      <c r="H25" s="281"/>
      <c r="I25" s="292"/>
      <c r="J25" s="278"/>
      <c r="K25" s="281"/>
      <c r="L25" s="286"/>
      <c r="M25" s="289"/>
      <c r="N25" s="168">
        <f t="shared" si="2"/>
        <v>0</v>
      </c>
      <c r="O25" s="169">
        <f t="shared" si="0"/>
        <v>5</v>
      </c>
      <c r="P25" s="112">
        <f t="shared" si="1"/>
        <v>0</v>
      </c>
      <c r="Q25" s="143">
        <f t="shared" si="3"/>
        <v>0</v>
      </c>
      <c r="T25" s="23"/>
    </row>
    <row r="26" spans="2:27" ht="20.100000000000001" customHeight="1">
      <c r="B26" s="79">
        <v>720</v>
      </c>
      <c r="C26" s="110">
        <v>16</v>
      </c>
      <c r="D26" s="278"/>
      <c r="E26" s="281"/>
      <c r="F26" s="281"/>
      <c r="G26" s="281"/>
      <c r="H26" s="281"/>
      <c r="I26" s="292"/>
      <c r="J26" s="278"/>
      <c r="K26" s="281"/>
      <c r="L26" s="286"/>
      <c r="M26" s="289"/>
      <c r="N26" s="168">
        <f t="shared" si="2"/>
        <v>0</v>
      </c>
      <c r="O26" s="169">
        <f t="shared" si="0"/>
        <v>5</v>
      </c>
      <c r="P26" s="112">
        <f t="shared" si="1"/>
        <v>0</v>
      </c>
      <c r="Q26" s="143">
        <f>P26*B26*60/1000</f>
        <v>0</v>
      </c>
      <c r="T26" s="23"/>
    </row>
    <row r="27" spans="2:27" ht="20.100000000000001" customHeight="1">
      <c r="B27" s="79">
        <f>16*60</f>
        <v>960</v>
      </c>
      <c r="C27" s="110">
        <v>12</v>
      </c>
      <c r="D27" s="278"/>
      <c r="E27" s="281"/>
      <c r="F27" s="281"/>
      <c r="G27" s="281"/>
      <c r="H27" s="281"/>
      <c r="I27" s="292"/>
      <c r="J27" s="278"/>
      <c r="K27" s="281"/>
      <c r="L27" s="286"/>
      <c r="M27" s="289"/>
      <c r="N27" s="168">
        <f t="shared" si="2"/>
        <v>0</v>
      </c>
      <c r="O27" s="169">
        <f t="shared" si="0"/>
        <v>5</v>
      </c>
      <c r="P27" s="112">
        <f t="shared" si="1"/>
        <v>0</v>
      </c>
      <c r="Q27" s="143">
        <f t="shared" si="3"/>
        <v>0</v>
      </c>
      <c r="T27" s="23"/>
    </row>
    <row r="28" spans="2:27" ht="20.100000000000001" customHeight="1">
      <c r="B28" s="79">
        <f>24*60</f>
        <v>1440</v>
      </c>
      <c r="C28" s="110">
        <v>8</v>
      </c>
      <c r="D28" s="278"/>
      <c r="E28" s="281"/>
      <c r="F28" s="281"/>
      <c r="G28" s="281"/>
      <c r="H28" s="281"/>
      <c r="I28" s="292"/>
      <c r="J28" s="278"/>
      <c r="K28" s="281"/>
      <c r="L28" s="286"/>
      <c r="M28" s="289"/>
      <c r="N28" s="168">
        <f t="shared" si="2"/>
        <v>0</v>
      </c>
      <c r="O28" s="169">
        <f t="shared" si="0"/>
        <v>5</v>
      </c>
      <c r="P28" s="112">
        <f t="shared" si="1"/>
        <v>0</v>
      </c>
      <c r="Q28" s="143">
        <f t="shared" si="3"/>
        <v>0</v>
      </c>
      <c r="T28" s="23"/>
    </row>
    <row r="29" spans="2:27" ht="20.100000000000001" customHeight="1">
      <c r="B29" s="114">
        <f>48*60</f>
        <v>2880</v>
      </c>
      <c r="C29" s="115">
        <v>5</v>
      </c>
      <c r="D29" s="279"/>
      <c r="E29" s="282"/>
      <c r="F29" s="282"/>
      <c r="G29" s="282"/>
      <c r="H29" s="282"/>
      <c r="I29" s="293"/>
      <c r="J29" s="279"/>
      <c r="K29" s="282"/>
      <c r="L29" s="287"/>
      <c r="M29" s="290"/>
      <c r="N29" s="170">
        <f t="shared" si="2"/>
        <v>0</v>
      </c>
      <c r="O29" s="171">
        <f t="shared" si="0"/>
        <v>5</v>
      </c>
      <c r="P29" s="117">
        <f t="shared" si="1"/>
        <v>0</v>
      </c>
      <c r="Q29" s="144">
        <f t="shared" si="3"/>
        <v>0</v>
      </c>
      <c r="T29" s="23"/>
    </row>
    <row r="30" spans="2:27" ht="23.45" customHeight="1">
      <c r="B30" s="44"/>
      <c r="C30" s="44"/>
      <c r="D30" s="44"/>
      <c r="E30" s="44"/>
      <c r="F30" s="44"/>
      <c r="G30" s="44"/>
      <c r="H30" s="44"/>
      <c r="I30" s="44"/>
      <c r="J30" s="44"/>
      <c r="K30" s="44"/>
      <c r="L30" s="44"/>
      <c r="M30" s="151"/>
      <c r="N30" s="137"/>
      <c r="O30" s="123"/>
      <c r="P30" s="119" t="s">
        <v>56</v>
      </c>
      <c r="Q30" s="172">
        <f>MAX(Q16:Q29)</f>
        <v>0</v>
      </c>
      <c r="S30" s="23"/>
      <c r="T30" s="23"/>
    </row>
    <row r="31" spans="2:27">
      <c r="B31" s="44"/>
      <c r="C31" s="44"/>
      <c r="D31" s="44"/>
      <c r="E31" s="44"/>
      <c r="F31" s="44"/>
      <c r="G31" s="44"/>
      <c r="H31" s="44"/>
      <c r="I31" s="44"/>
      <c r="J31" s="44"/>
      <c r="K31" s="44"/>
      <c r="L31" s="44"/>
      <c r="M31" s="151"/>
      <c r="N31" s="137"/>
      <c r="O31" s="123"/>
      <c r="P31" s="123"/>
      <c r="Q31" s="44"/>
      <c r="S31" s="23"/>
      <c r="T31" s="23"/>
    </row>
    <row r="32" spans="2:27">
      <c r="B32" s="44"/>
      <c r="C32" s="44"/>
      <c r="D32" s="44"/>
      <c r="E32" s="44"/>
      <c r="F32" s="44"/>
      <c r="G32" s="44"/>
      <c r="H32" s="44"/>
      <c r="I32" s="44"/>
      <c r="J32" s="44"/>
      <c r="K32" s="44"/>
      <c r="L32" s="44"/>
      <c r="M32" s="151"/>
      <c r="N32" s="137"/>
      <c r="O32" s="123"/>
      <c r="P32" s="123"/>
      <c r="Q32" s="44"/>
      <c r="S32" s="23"/>
      <c r="T32" s="23"/>
    </row>
    <row r="33" spans="2:20" ht="33.6" customHeight="1">
      <c r="B33" s="173"/>
      <c r="C33" s="173"/>
      <c r="D33" s="173"/>
      <c r="E33" s="173"/>
      <c r="F33" s="173"/>
      <c r="G33" s="173"/>
      <c r="H33" s="44"/>
      <c r="I33" s="44"/>
      <c r="J33" s="44"/>
      <c r="K33" s="44"/>
      <c r="L33" s="44"/>
      <c r="M33" s="151"/>
      <c r="N33" s="137"/>
      <c r="O33" s="123"/>
      <c r="P33" s="123"/>
      <c r="Q33" s="44"/>
      <c r="S33" s="23"/>
      <c r="T33" s="23"/>
    </row>
    <row r="34" spans="2:20" ht="35.450000000000003" customHeight="1">
      <c r="B34" s="173"/>
      <c r="C34" s="173"/>
      <c r="D34" s="173"/>
      <c r="E34" s="173"/>
      <c r="F34" s="173"/>
      <c r="G34" s="173"/>
      <c r="H34" s="44"/>
      <c r="I34" s="44"/>
      <c r="J34" s="44"/>
      <c r="K34" s="44"/>
      <c r="L34" s="44"/>
      <c r="M34" s="151"/>
      <c r="N34" s="137"/>
      <c r="O34" s="123"/>
      <c r="P34" s="123"/>
      <c r="Q34" s="44"/>
      <c r="R34" s="23"/>
      <c r="S34" s="23"/>
      <c r="T34" s="23"/>
    </row>
    <row r="35" spans="2:20" ht="32.450000000000003" customHeight="1">
      <c r="B35" s="173"/>
      <c r="C35" s="150"/>
      <c r="D35" s="150"/>
      <c r="E35" s="150"/>
      <c r="F35" s="150"/>
      <c r="G35" s="150"/>
      <c r="H35" s="44"/>
      <c r="I35" s="44"/>
      <c r="J35" s="44"/>
      <c r="K35" s="44"/>
      <c r="L35" s="44"/>
      <c r="M35" s="151"/>
      <c r="N35" s="137"/>
      <c r="O35" s="123"/>
      <c r="P35" s="123"/>
      <c r="Q35" s="44"/>
      <c r="R35" s="23"/>
      <c r="S35" s="23"/>
      <c r="T35" s="23"/>
    </row>
    <row r="36" spans="2:20" ht="30.95" customHeight="1">
      <c r="B36" s="173"/>
      <c r="C36" s="150"/>
      <c r="D36" s="150"/>
      <c r="E36" s="150"/>
      <c r="F36" s="150"/>
      <c r="G36" s="150"/>
      <c r="H36" s="44"/>
      <c r="I36" s="44"/>
      <c r="J36" s="44"/>
      <c r="K36" s="44"/>
      <c r="L36" s="44"/>
      <c r="M36" s="151"/>
      <c r="N36" s="137"/>
      <c r="O36" s="123"/>
      <c r="P36" s="123"/>
      <c r="Q36" s="44"/>
      <c r="R36" s="23"/>
      <c r="S36" s="23"/>
      <c r="T36" s="23"/>
    </row>
    <row r="37" spans="2:20" ht="30" customHeight="1">
      <c r="B37" s="173"/>
      <c r="C37" s="150"/>
      <c r="D37" s="150"/>
      <c r="E37" s="150"/>
      <c r="F37" s="150"/>
      <c r="G37" s="150"/>
      <c r="H37" s="44"/>
      <c r="I37" s="44"/>
      <c r="J37" s="44"/>
      <c r="K37" s="44"/>
      <c r="L37" s="44"/>
      <c r="M37" s="151"/>
      <c r="N37" s="137"/>
      <c r="O37" s="123"/>
      <c r="P37" s="123"/>
      <c r="Q37" s="44"/>
      <c r="R37" s="23"/>
      <c r="S37" s="23"/>
      <c r="T37" s="23"/>
    </row>
    <row r="38" spans="2:20" ht="32.1" customHeight="1">
      <c r="B38" s="173"/>
      <c r="C38" s="150"/>
      <c r="D38" s="150"/>
      <c r="E38" s="150"/>
      <c r="F38" s="150"/>
      <c r="G38" s="150"/>
      <c r="H38" s="150"/>
      <c r="I38" s="150"/>
      <c r="J38" s="150"/>
      <c r="K38" s="150"/>
      <c r="L38" s="180"/>
      <c r="M38" s="151"/>
      <c r="N38" s="137"/>
      <c r="O38" s="123"/>
      <c r="P38" s="123"/>
      <c r="Q38" s="44"/>
      <c r="R38" s="23"/>
      <c r="S38" s="23"/>
      <c r="T38" s="23"/>
    </row>
    <row r="39" spans="2:20" ht="26.1" customHeight="1">
      <c r="B39" s="173"/>
      <c r="C39" s="150"/>
      <c r="D39" s="150"/>
      <c r="E39" s="150"/>
      <c r="F39" s="150"/>
      <c r="G39" s="150"/>
      <c r="H39" s="150"/>
      <c r="I39" s="150"/>
      <c r="J39" s="150"/>
      <c r="K39" s="150"/>
      <c r="L39" s="180"/>
      <c r="M39" s="151"/>
      <c r="N39" s="137"/>
      <c r="O39" s="123"/>
      <c r="P39" s="123"/>
      <c r="Q39" s="44"/>
      <c r="R39" s="23"/>
      <c r="S39" s="23"/>
      <c r="T39" s="23"/>
    </row>
    <row r="40" spans="2:20" ht="26.1" customHeight="1">
      <c r="B40" s="173"/>
      <c r="C40" s="150"/>
      <c r="D40" s="150"/>
      <c r="E40" s="150"/>
      <c r="F40" s="150"/>
      <c r="G40" s="150"/>
      <c r="H40" s="150"/>
      <c r="I40" s="150"/>
      <c r="J40" s="150"/>
      <c r="K40" s="150"/>
      <c r="L40" s="180"/>
      <c r="M40" s="151"/>
      <c r="N40" s="137"/>
      <c r="O40" s="123"/>
      <c r="P40" s="123"/>
      <c r="Q40" s="44"/>
      <c r="R40" s="23"/>
      <c r="S40" s="23"/>
      <c r="T40" s="23"/>
    </row>
    <row r="41" spans="2:20" ht="33" customHeight="1">
      <c r="B41" s="173"/>
      <c r="C41" s="150"/>
      <c r="D41" s="150"/>
      <c r="E41" s="150"/>
      <c r="F41" s="150"/>
      <c r="G41" s="150"/>
      <c r="H41" s="150"/>
      <c r="I41" s="150"/>
      <c r="J41" s="150"/>
      <c r="K41" s="150"/>
      <c r="L41" s="180"/>
      <c r="M41" s="151"/>
      <c r="N41" s="137"/>
      <c r="O41" s="123"/>
      <c r="P41" s="123"/>
      <c r="Q41" s="44"/>
      <c r="R41" s="23"/>
      <c r="S41" s="23"/>
      <c r="T41" s="23"/>
    </row>
    <row r="42" spans="2:20" ht="39.6" customHeight="1">
      <c r="B42" s="173"/>
      <c r="C42" s="150"/>
      <c r="D42" s="150"/>
      <c r="E42" s="150"/>
      <c r="F42" s="150"/>
      <c r="G42" s="150"/>
      <c r="H42" s="150"/>
      <c r="I42" s="150"/>
      <c r="J42" s="150"/>
      <c r="K42" s="150"/>
      <c r="L42" s="180"/>
      <c r="M42" s="151"/>
      <c r="N42" s="137"/>
      <c r="O42" s="123"/>
      <c r="P42" s="123"/>
      <c r="Q42" s="44"/>
      <c r="R42" s="23"/>
      <c r="S42" s="23"/>
      <c r="T42" s="23"/>
    </row>
    <row r="43" spans="2:20" ht="30" customHeight="1">
      <c r="B43" s="173"/>
      <c r="C43" s="150"/>
      <c r="D43" s="150"/>
      <c r="E43" s="150"/>
      <c r="F43" s="150"/>
      <c r="G43" s="150"/>
      <c r="H43" s="150"/>
      <c r="I43" s="150"/>
      <c r="J43" s="150"/>
      <c r="K43" s="150"/>
      <c r="L43" s="180"/>
      <c r="M43" s="151"/>
      <c r="N43" s="137"/>
      <c r="O43" s="123"/>
      <c r="P43" s="123"/>
      <c r="Q43" s="44"/>
      <c r="R43" s="23"/>
      <c r="S43" s="23"/>
      <c r="T43" s="23"/>
    </row>
    <row r="44" spans="2:20" ht="21" customHeight="1">
      <c r="B44" s="50"/>
      <c r="C44" s="51"/>
      <c r="D44" s="51"/>
      <c r="E44" s="51"/>
      <c r="F44" s="51"/>
      <c r="G44" s="51"/>
      <c r="H44" s="51"/>
      <c r="I44" s="51"/>
      <c r="J44" s="51"/>
      <c r="K44" s="51"/>
      <c r="L44" s="52"/>
      <c r="M44" s="59"/>
      <c r="N44" s="53"/>
      <c r="O44" s="42"/>
      <c r="P44" s="42"/>
      <c r="Q44" s="23"/>
      <c r="R44" s="23"/>
      <c r="S44" s="23"/>
      <c r="T44" s="23"/>
    </row>
    <row r="45" spans="2:20" ht="30" customHeight="1">
      <c r="B45" s="50"/>
      <c r="C45" s="51"/>
      <c r="D45" s="51"/>
      <c r="E45" s="51"/>
      <c r="F45" s="51"/>
      <c r="G45" s="51"/>
      <c r="H45" s="51"/>
      <c r="I45" s="51"/>
      <c r="J45" s="51"/>
      <c r="K45" s="51"/>
      <c r="L45" s="52"/>
      <c r="M45" s="59"/>
      <c r="N45" s="53"/>
      <c r="O45" s="42"/>
      <c r="P45" s="42"/>
      <c r="Q45" s="23"/>
      <c r="R45" s="23"/>
      <c r="S45" s="23"/>
      <c r="T45" s="23"/>
    </row>
    <row r="46" spans="2:20" ht="45" customHeight="1">
      <c r="B46" s="54"/>
      <c r="C46" s="54"/>
      <c r="D46" s="54"/>
      <c r="E46" s="54"/>
      <c r="F46" s="54"/>
      <c r="G46" s="54"/>
      <c r="H46" s="54"/>
      <c r="I46" s="54"/>
      <c r="J46" s="54"/>
      <c r="K46" s="54"/>
      <c r="L46" s="52"/>
      <c r="M46" s="60"/>
      <c r="N46" s="52"/>
      <c r="O46" s="42"/>
      <c r="P46" s="42"/>
      <c r="Q46" s="23"/>
      <c r="R46" s="23"/>
      <c r="S46" s="23"/>
      <c r="T46" s="23"/>
    </row>
    <row r="47" spans="2:20" ht="30" customHeight="1">
      <c r="B47" s="54"/>
      <c r="C47" s="54"/>
      <c r="D47" s="54"/>
      <c r="E47" s="54"/>
      <c r="F47" s="54"/>
      <c r="G47" s="54"/>
      <c r="H47" s="54"/>
      <c r="I47" s="54"/>
      <c r="J47" s="54"/>
      <c r="K47" s="54"/>
      <c r="L47" s="52"/>
      <c r="M47" s="60"/>
      <c r="N47" s="52"/>
      <c r="O47" s="42"/>
      <c r="P47" s="42"/>
      <c r="Q47" s="23"/>
      <c r="R47" s="23"/>
      <c r="S47" s="23"/>
      <c r="T47" s="23"/>
    </row>
    <row r="48" spans="2:20">
      <c r="B48" s="54"/>
      <c r="C48" s="54"/>
      <c r="D48" s="54"/>
      <c r="E48" s="54"/>
      <c r="F48" s="54"/>
      <c r="G48" s="54"/>
      <c r="H48" s="54"/>
      <c r="I48" s="54"/>
      <c r="J48" s="54"/>
      <c r="K48" s="54"/>
      <c r="L48" s="52"/>
      <c r="M48" s="60"/>
      <c r="N48" s="52"/>
      <c r="O48" s="42"/>
      <c r="P48" s="42"/>
      <c r="Q48" s="23"/>
      <c r="R48" s="23"/>
      <c r="S48" s="23"/>
      <c r="T48" s="23"/>
    </row>
    <row r="49" spans="2:20" ht="30" customHeight="1">
      <c r="B49" s="54"/>
      <c r="C49" s="54"/>
      <c r="D49" s="54"/>
      <c r="E49" s="54"/>
      <c r="F49" s="54"/>
      <c r="G49" s="54"/>
      <c r="H49" s="54"/>
      <c r="I49" s="54"/>
      <c r="J49" s="54"/>
      <c r="K49" s="54"/>
      <c r="L49" s="52"/>
      <c r="M49" s="60"/>
      <c r="N49" s="52"/>
      <c r="O49" s="42"/>
      <c r="P49" s="42"/>
      <c r="Q49" s="23"/>
      <c r="R49" s="23"/>
      <c r="S49" s="23"/>
      <c r="T49" s="23"/>
    </row>
    <row r="50" spans="2:20" ht="30" customHeight="1">
      <c r="B50" s="54"/>
      <c r="C50" s="54"/>
      <c r="D50" s="54"/>
      <c r="E50" s="54"/>
      <c r="F50" s="54"/>
      <c r="G50" s="54"/>
      <c r="H50" s="54"/>
      <c r="I50" s="54"/>
      <c r="J50" s="54"/>
      <c r="K50" s="54"/>
      <c r="L50" s="52"/>
      <c r="M50" s="60"/>
      <c r="N50" s="52"/>
      <c r="O50" s="42"/>
      <c r="P50" s="42"/>
      <c r="Q50" s="23"/>
      <c r="R50" s="23"/>
      <c r="S50" s="23"/>
      <c r="T50" s="23"/>
    </row>
    <row r="51" spans="2:20" ht="30" customHeight="1">
      <c r="B51" s="55"/>
      <c r="C51" s="55"/>
      <c r="D51" s="55"/>
      <c r="E51" s="55"/>
      <c r="F51" s="55"/>
      <c r="G51" s="55"/>
      <c r="H51" s="55"/>
      <c r="I51" s="55"/>
      <c r="J51" s="55"/>
      <c r="K51" s="55"/>
      <c r="L51" s="56"/>
      <c r="M51" s="61"/>
      <c r="N51" s="56"/>
    </row>
    <row r="52" spans="2:20" ht="30" customHeight="1">
      <c r="B52" s="55"/>
      <c r="C52" s="55"/>
      <c r="D52" s="55"/>
      <c r="E52" s="55"/>
      <c r="F52" s="55"/>
      <c r="G52" s="55"/>
      <c r="H52" s="55"/>
      <c r="I52" s="55"/>
      <c r="J52" s="55"/>
      <c r="K52" s="55"/>
      <c r="L52" s="56"/>
      <c r="M52" s="61"/>
      <c r="N52" s="56"/>
    </row>
  </sheetData>
  <sheetProtection algorithmName="SHA-512" hashValue="sM0/Lu38lUVFv7Btm602A1zQFsxif+FODwKdYpoG7NxD35N/ED8dJ3IawcqpEcy9xSepjcWfHUAuwxTzhgcVrQ==" saltValue="IoFKwMpEun9i2yVWgb9V1A==" spinCount="100000" sheet="1" objects="1" scenarios="1"/>
  <mergeCells count="29">
    <mergeCell ref="B9:C9"/>
    <mergeCell ref="B10:B14"/>
    <mergeCell ref="C10:C14"/>
    <mergeCell ref="D10:I12"/>
    <mergeCell ref="J10:L13"/>
    <mergeCell ref="D9:L9"/>
    <mergeCell ref="X10:Y10"/>
    <mergeCell ref="W13:W15"/>
    <mergeCell ref="O13:O14"/>
    <mergeCell ref="P13:Q14"/>
    <mergeCell ref="V13:V15"/>
    <mergeCell ref="N10:N14"/>
    <mergeCell ref="O10:Q12"/>
    <mergeCell ref="M10:M14"/>
    <mergeCell ref="F13:I13"/>
    <mergeCell ref="D13:D14"/>
    <mergeCell ref="E13:E14"/>
    <mergeCell ref="D16:D29"/>
    <mergeCell ref="E16:E29"/>
    <mergeCell ref="F16:F29"/>
    <mergeCell ref="V19:V20"/>
    <mergeCell ref="W19:W20"/>
    <mergeCell ref="J16:J29"/>
    <mergeCell ref="K16:K29"/>
    <mergeCell ref="L16:L29"/>
    <mergeCell ref="M16:M29"/>
    <mergeCell ref="G16:G29"/>
    <mergeCell ref="H16:H29"/>
    <mergeCell ref="I16:I29"/>
  </mergeCells>
  <conditionalFormatting sqref="Q16:Q29">
    <cfRule type="top10" dxfId="0" priority="1" rank="1"/>
  </conditionalFormatting>
  <pageMargins left="0.70866141732283472" right="0.70866141732283472" top="0.78740157480314965" bottom="0.78740157480314965"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Planungsgrundlagen</vt:lpstr>
      <vt:lpstr>Berechnung Ψa </vt:lpstr>
      <vt:lpstr>Versickerung über Oberboden</vt:lpstr>
      <vt:lpstr>Oberirdische Vers. Kiesschicht</vt:lpstr>
      <vt:lpstr>Unterirdische Vers. Kiesschicht</vt:lpstr>
      <vt:lpstr>Retention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Janusch Laule</dc:creator>
  <cp:lastModifiedBy>Gabriel Wunderli</cp:lastModifiedBy>
  <cp:lastPrinted>2021-11-16T12:04:15Z</cp:lastPrinted>
  <dcterms:created xsi:type="dcterms:W3CDTF">2019-01-14T07:57:44Z</dcterms:created>
  <dcterms:modified xsi:type="dcterms:W3CDTF">2026-01-13T12:24:26Z</dcterms:modified>
</cp:coreProperties>
</file>